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0"/>
  </bookViews>
  <sheets>
    <sheet name="ЗФ за 2023)" sheetId="1" r:id="rId1"/>
    <sheet name="СпецФ за 2023) " sheetId="2" r:id="rId2"/>
  </sheets>
  <definedNames>
    <definedName name="_xlnm.Print_Area" localSheetId="0">'ЗФ за 2023)'!$A$1:$D$73</definedName>
    <definedName name="_xlnm.Print_Area" localSheetId="1">'СпецФ за 2023) '!$A$1:$G$67</definedName>
  </definedNames>
  <calcPr fullCalcOnLoad="1"/>
</workbook>
</file>

<file path=xl/sharedStrings.xml><?xml version="1.0" encoding="utf-8"?>
<sst xmlns="http://schemas.openxmlformats.org/spreadsheetml/2006/main" count="149" uniqueCount="72">
  <si>
    <t>Галузь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</si>
  <si>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</si>
  <si>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</si>
  <si>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</si>
  <si>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</si>
  <si>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</si>
  <si>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</si>
  <si>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</si>
  <si>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</si>
  <si>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</si>
  <si>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</si>
  <si>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</si>
  <si>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</si>
  <si>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</si>
  <si>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</si>
  <si>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</si>
  <si>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</si>
  <si>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</si>
  <si>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</si>
  <si>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</si>
  <si>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</si>
  <si>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</si>
  <si>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</si>
  <si>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</si>
  <si>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</si>
  <si>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</si>
  <si>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</si>
  <si>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</si>
  <si>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</si>
  <si>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</si>
  <si>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</si>
  <si>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</si>
  <si>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</si>
  <si>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</si>
  <si>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</si>
  <si>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</si>
  <si>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</si>
  <si>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</si>
  <si>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</si>
  <si>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</si>
  <si>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</si>
  <si>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-  житлово експлуатаційне  господарство</t>
  </si>
  <si>
    <t>інші видатки (крім захищених)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</si>
  <si>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</si>
  <si>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</si>
  <si>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</si>
  <si>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</si>
  <si>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</si>
  <si>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</si>
  <si>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</si>
  <si>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</si>
  <si>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</si>
  <si>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</si>
  <si>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</si>
  <si>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</si>
  <si>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</si>
  <si>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</si>
  <si>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</si>
  <si>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</si>
  <si>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</si>
  <si>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</si>
  <si>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 xml:space="preserve">грошова компенсація на придбання житла </t>
  </si>
  <si>
    <t xml:space="preserve"> - медикаменти</t>
  </si>
  <si>
    <t xml:space="preserve"> - проведення капітальних ремонтів </t>
  </si>
  <si>
    <t>Виконано за 2023 рік</t>
  </si>
  <si>
    <t>Результат виконання до  плану на рік , %</t>
  </si>
  <si>
    <t xml:space="preserve">Виконано </t>
  </si>
  <si>
    <t>видатки за рахунок надходжень з бюджету розвитку до плану на рік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</si>
  <si>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</si>
  <si>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</si>
  <si>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</si>
  <si>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>Подільською районною в місті Києві державною адміністрацією в розрізі галузей за 2023 рік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</si>
</sst>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2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2" fillId="32" borderId="10" xfId="0" applyNumberFormat="1" applyFont="1" applyFill="1" applyBorder="1" applyAlignment="1">
      <alignment horizontal="center" vertical="center" wrapText="1"/>
    </xf>
    <xf numFmtId="214" fontId="52" fillId="33" borderId="10" xfId="0" applyNumberFormat="1" applyFont="1" applyFill="1" applyBorder="1" applyAlignment="1">
      <alignment horizontal="center" vertical="center" wrapText="1"/>
    </xf>
    <xf numFmtId="214" fontId="51" fillId="0" borderId="0" xfId="0" applyNumberFormat="1" applyFont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righ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14" fontId="53" fillId="0" borderId="0" xfId="0" applyNumberFormat="1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8"/>
  <sheetViews>
    <sheetView tabSelected="1" view="pageBreakPreview" zoomScaleSheetLayoutView="100" zoomScalePageLayoutView="0" workbookViewId="0" topLeftCell="A1">
      <selection activeCell="A99" sqref="A99:IV99"/>
    </sheetView>
  </sheetViews>
  <sheetFormatPr defaultColWidth="9.140625" defaultRowHeight="12.75"/>
  <cols>
    <col min="1" max="1" width="43.8515625" style="1" customWidth="1"/>
    <col min="2" max="2" width="21.57421875" style="17" customWidth="1"/>
    <col min="3" max="4" width="19.7109375" style="17" customWidth="1"/>
    <col min="5" max="5" width="12.00390625" style="17" hidden="1" customWidth="1"/>
    <col min="6" max="6" width="10.8515625" style="17" bestFit="1" customWidth="1"/>
    <col min="7" max="7" width="16.421875" style="17" customWidth="1"/>
    <col min="8" max="16384" width="9.140625" style="17" customWidth="1"/>
  </cols>
  <sheetData>
    <row r="1" spans="2:4" s="1" customFormat="1" ht="20.25" customHeight="1">
      <c r="B1" s="17"/>
      <c r="C1" s="17"/>
      <c r="D1" s="17"/>
    </row>
    <row r="2" spans="1:4" s="1" customFormat="1" ht="11.25" customHeight="1">
      <c r="A2" s="26"/>
      <c r="B2" s="17"/>
      <c r="C2" s="17"/>
      <c r="D2" s="17"/>
    </row>
    <row r="3" spans="2:4" s="1" customFormat="1" ht="0.75" customHeight="1">
      <c r="B3" s="17"/>
      <c r="C3" s="17"/>
      <c r="D3" s="17"/>
    </row>
    <row r="4" spans="1:4" s="1" customFormat="1" ht="15">
      <c r="A4" s="87" t="s">
        <v>69</v>
      </c>
      <c r="B4" s="87"/>
      <c r="C4" s="87"/>
      <c r="D4" s="87"/>
    </row>
    <row r="5" spans="1:4" s="1" customFormat="1" ht="15">
      <c r="A5" s="87" t="s">
        <v>71</v>
      </c>
      <c r="B5" s="87"/>
      <c r="C5" s="87"/>
      <c r="D5" s="87"/>
    </row>
    <row r="6" spans="2:4" s="1" customFormat="1" ht="13.5" customHeight="1">
      <c r="B6" s="17"/>
      <c r="C6" s="17"/>
      <c r="D6" s="17"/>
    </row>
    <row r="7" spans="1:4" s="12" customFormat="1" ht="27.75" customHeight="1">
      <c r="A7" s="88" t="s">
        <v>0</v>
      </c>
      <c r="B7" s="91" t="s">
        <v>68</v>
      </c>
      <c r="C7" s="88" t="s">
        <v>64</v>
      </c>
      <c r="D7" s="95" t="s">
        <v>65</v>
      </c>
    </row>
    <row r="8" spans="1:4" s="12" customFormat="1" ht="19.5" customHeight="1">
      <c r="A8" s="89"/>
      <c r="B8" s="92"/>
      <c r="C8" s="89"/>
      <c r="D8" s="96"/>
    </row>
    <row r="9" spans="1:4" s="12" customFormat="1" ht="18.75" customHeight="1">
      <c r="A9" s="90"/>
      <c r="B9" s="93"/>
      <c r="C9" s="90"/>
      <c r="D9" s="97"/>
    </row>
    <row r="10" spans="1:5" s="23" customFormat="1" ht="36.75" customHeight="1">
      <c r="A10" s="14" t="s">
        <v>21</v>
      </c>
      <c r="B10" s="15">
        <f>B12+B13+B14</f>
        <v>107857.9</v>
      </c>
      <c r="C10" s="15">
        <f>C12+C13+C14</f>
        <v>106343.99999999999</v>
      </c>
      <c r="D10" s="15">
        <f>C10/B10*100</f>
        <v>98.59639395908876</v>
      </c>
      <c r="E10" s="28">
        <v>692</v>
      </c>
    </row>
    <row r="11" spans="1:4" ht="15.75" customHeight="1">
      <c r="A11" s="2" t="s">
        <v>1</v>
      </c>
      <c r="B11" s="46"/>
      <c r="C11" s="46"/>
      <c r="D11" s="47"/>
    </row>
    <row r="12" spans="1:5" s="24" customFormat="1" ht="12.75">
      <c r="A12" s="4" t="s">
        <v>11</v>
      </c>
      <c r="B12" s="48">
        <v>99082.9</v>
      </c>
      <c r="C12" s="48">
        <v>98605.9</v>
      </c>
      <c r="D12" s="49">
        <f>C12/B12*100</f>
        <v>99.51858494250774</v>
      </c>
      <c r="E12" s="22"/>
    </row>
    <row r="13" spans="1:5" s="24" customFormat="1" ht="12.75">
      <c r="A13" s="4" t="s">
        <v>2</v>
      </c>
      <c r="B13" s="48">
        <v>3256.3</v>
      </c>
      <c r="C13" s="48">
        <v>2390.2</v>
      </c>
      <c r="D13" s="49">
        <f>C13/B13*100</f>
        <v>73.40232779535054</v>
      </c>
      <c r="E13" s="22"/>
    </row>
    <row r="14" spans="1:5" s="24" customFormat="1" ht="12.75">
      <c r="A14" s="4" t="s">
        <v>13</v>
      </c>
      <c r="B14" s="48">
        <v>5518.7</v>
      </c>
      <c r="C14" s="48">
        <v>5347.9</v>
      </c>
      <c r="D14" s="49">
        <f>C14/B14*100</f>
        <v>96.90506822258865</v>
      </c>
      <c r="E14" s="22">
        <v>628</v>
      </c>
    </row>
    <row r="15" spans="1:5" s="28" customFormat="1" ht="20.25" customHeight="1">
      <c r="A15" s="14" t="s">
        <v>22</v>
      </c>
      <c r="B15" s="15">
        <f>B17+B21+B22+B23+B24+B25+B26</f>
        <v>1516080.5999999999</v>
      </c>
      <c r="C15" s="15">
        <f>C17+C21+C22+C23+C24+C25+C26</f>
        <v>1448653.4000000001</v>
      </c>
      <c r="D15" s="15">
        <f>C15/B15*100</f>
        <v>95.55253196960638</v>
      </c>
      <c r="E15" s="28">
        <v>323</v>
      </c>
    </row>
    <row r="16" spans="1:4" s="1" customFormat="1" ht="12.75">
      <c r="A16" s="2" t="s">
        <v>1</v>
      </c>
      <c r="B16" s="53"/>
      <c r="C16" s="53"/>
      <c r="D16" s="47"/>
    </row>
    <row r="17" spans="1:4" s="22" customFormat="1" ht="12.75">
      <c r="A17" s="4" t="s">
        <v>11</v>
      </c>
      <c r="B17" s="48">
        <f>B19+B20</f>
        <v>1195606.2</v>
      </c>
      <c r="C17" s="48">
        <f>C19+C20</f>
        <v>1192181.9</v>
      </c>
      <c r="D17" s="49">
        <f>C17/B17*100</f>
        <v>99.71359298738999</v>
      </c>
    </row>
    <row r="18" spans="1:4" s="22" customFormat="1" ht="12.75">
      <c r="A18" s="2" t="s">
        <v>45</v>
      </c>
      <c r="B18" s="48"/>
      <c r="C18" s="48"/>
      <c r="D18" s="49"/>
    </row>
    <row r="19" spans="1:4" s="22" customFormat="1" ht="12.75">
      <c r="A19" s="2" t="s">
        <v>48</v>
      </c>
      <c r="B19" s="48">
        <v>363029</v>
      </c>
      <c r="C19" s="48">
        <v>362530.5</v>
      </c>
      <c r="D19" s="49">
        <f aca="true" t="shared" si="0" ref="D19:D28">C19/B19*100</f>
        <v>99.86268314652548</v>
      </c>
    </row>
    <row r="20" spans="1:4" s="22" customFormat="1" ht="12.75">
      <c r="A20" s="2" t="s">
        <v>49</v>
      </c>
      <c r="B20" s="48">
        <v>832577.2</v>
      </c>
      <c r="C20" s="48">
        <v>829651.4</v>
      </c>
      <c r="D20" s="49">
        <f t="shared" si="0"/>
        <v>99.64858514021283</v>
      </c>
    </row>
    <row r="21" spans="1:4" s="22" customFormat="1" ht="12.75">
      <c r="A21" s="4" t="s">
        <v>46</v>
      </c>
      <c r="B21" s="48">
        <v>33411.2</v>
      </c>
      <c r="C21" s="48">
        <v>33411.2</v>
      </c>
      <c r="D21" s="49">
        <f t="shared" si="0"/>
        <v>100</v>
      </c>
    </row>
    <row r="22" spans="1:4" s="22" customFormat="1" ht="15.75" customHeight="1">
      <c r="A22" s="4" t="s">
        <v>12</v>
      </c>
      <c r="B22" s="48">
        <v>1879.5</v>
      </c>
      <c r="C22" s="48">
        <v>980.1</v>
      </c>
      <c r="D22" s="49">
        <f t="shared" si="0"/>
        <v>52.14684756584198</v>
      </c>
    </row>
    <row r="23" spans="1:4" s="22" customFormat="1" ht="12.75">
      <c r="A23" s="4" t="s">
        <v>3</v>
      </c>
      <c r="B23" s="48">
        <v>24562.6</v>
      </c>
      <c r="C23" s="48">
        <v>13821.1</v>
      </c>
      <c r="D23" s="49">
        <f t="shared" si="0"/>
        <v>56.2688803302582</v>
      </c>
    </row>
    <row r="24" spans="1:4" s="22" customFormat="1" ht="12.75">
      <c r="A24" s="4" t="s">
        <v>2</v>
      </c>
      <c r="B24" s="48">
        <v>135942</v>
      </c>
      <c r="C24" s="50">
        <v>109221.5</v>
      </c>
      <c r="D24" s="49">
        <f t="shared" si="0"/>
        <v>80.34419090494475</v>
      </c>
    </row>
    <row r="25" spans="1:5" s="22" customFormat="1" ht="12.75">
      <c r="A25" s="4" t="s">
        <v>16</v>
      </c>
      <c r="B25" s="48">
        <v>59.7</v>
      </c>
      <c r="C25" s="48">
        <v>39.8</v>
      </c>
      <c r="D25" s="49">
        <f t="shared" si="0"/>
        <v>66.66666666666666</v>
      </c>
      <c r="E25" s="22">
        <v>162</v>
      </c>
    </row>
    <row r="26" spans="1:5" s="22" customFormat="1" ht="12.75" customHeight="1">
      <c r="A26" s="4" t="s">
        <v>13</v>
      </c>
      <c r="B26" s="48">
        <v>124619.4</v>
      </c>
      <c r="C26" s="48">
        <v>98997.8</v>
      </c>
      <c r="D26" s="49">
        <f t="shared" si="0"/>
        <v>79.44011927516904</v>
      </c>
      <c r="E26" s="22">
        <v>450</v>
      </c>
    </row>
    <row r="27" spans="1:4" s="22" customFormat="1" ht="12.75" customHeight="1">
      <c r="A27" s="35" t="s">
        <v>28</v>
      </c>
      <c r="B27" s="48">
        <v>26832.9</v>
      </c>
      <c r="C27" s="48">
        <v>21611.2</v>
      </c>
      <c r="D27" s="49">
        <f t="shared" si="0"/>
        <v>80.53993418527256</v>
      </c>
    </row>
    <row r="28" spans="1:4" s="22" customFormat="1" ht="12.75">
      <c r="A28" s="35" t="s">
        <v>30</v>
      </c>
      <c r="B28" s="48">
        <v>97454.7</v>
      </c>
      <c r="C28" s="48">
        <v>77253.5</v>
      </c>
      <c r="D28" s="49">
        <f t="shared" si="0"/>
        <v>79.2711895885986</v>
      </c>
    </row>
    <row r="29" spans="1:7" s="25" customFormat="1" ht="29.25" customHeight="1" hidden="1">
      <c r="A29" s="74" t="s">
        <v>31</v>
      </c>
      <c r="B29" s="72"/>
      <c r="C29" s="55"/>
      <c r="D29" s="55"/>
      <c r="E29" s="33">
        <v>881</v>
      </c>
      <c r="F29" s="23"/>
      <c r="G29" s="33"/>
    </row>
    <row r="30" spans="1:6" s="27" customFormat="1" ht="36" customHeight="1">
      <c r="A30" s="14" t="s">
        <v>23</v>
      </c>
      <c r="B30" s="15">
        <f>B32+B33+B34+B35+B36+B37</f>
        <v>30907.800000000003</v>
      </c>
      <c r="C30" s="15">
        <f>C32+C33+C34+C35+C36+C37</f>
        <v>29546.600000000002</v>
      </c>
      <c r="D30" s="15">
        <f>C30/B30*100</f>
        <v>95.59593371252564</v>
      </c>
      <c r="E30" s="27">
        <v>229</v>
      </c>
      <c r="F30" s="28"/>
    </row>
    <row r="31" spans="1:4" s="1" customFormat="1" ht="12.75">
      <c r="A31" s="2" t="s">
        <v>1</v>
      </c>
      <c r="B31" s="53"/>
      <c r="C31" s="53"/>
      <c r="D31" s="47"/>
    </row>
    <row r="32" spans="1:4" s="22" customFormat="1" ht="12.75">
      <c r="A32" s="4" t="s">
        <v>11</v>
      </c>
      <c r="B32" s="48">
        <v>23018.4</v>
      </c>
      <c r="C32" s="48">
        <v>22894.9</v>
      </c>
      <c r="D32" s="49">
        <f>C32/B32*100</f>
        <v>99.46347270010078</v>
      </c>
    </row>
    <row r="33" spans="1:4" s="22" customFormat="1" ht="12.75" hidden="1">
      <c r="A33" s="4" t="s">
        <v>12</v>
      </c>
      <c r="B33" s="48"/>
      <c r="C33" s="48"/>
      <c r="D33" s="49"/>
    </row>
    <row r="34" spans="1:4" s="22" customFormat="1" ht="12.75" hidden="1">
      <c r="A34" s="4" t="s">
        <v>3</v>
      </c>
      <c r="B34" s="48"/>
      <c r="C34" s="48"/>
      <c r="D34" s="49"/>
    </row>
    <row r="35" spans="1:4" s="22" customFormat="1" ht="12.75">
      <c r="A35" s="4" t="s">
        <v>2</v>
      </c>
      <c r="B35" s="48">
        <v>2582.5</v>
      </c>
      <c r="C35" s="48">
        <v>1619.5</v>
      </c>
      <c r="D35" s="49">
        <f>C35/B35*100</f>
        <v>62.71055179090029</v>
      </c>
    </row>
    <row r="36" spans="1:4" s="22" customFormat="1" ht="12.75">
      <c r="A36" s="4" t="s">
        <v>16</v>
      </c>
      <c r="B36" s="48">
        <v>3931.5</v>
      </c>
      <c r="C36" s="50">
        <v>3922.8</v>
      </c>
      <c r="D36" s="49">
        <f>C36/B36*100</f>
        <v>99.77871041587181</v>
      </c>
    </row>
    <row r="37" spans="1:5" s="22" customFormat="1" ht="12.75">
      <c r="A37" s="4" t="s">
        <v>47</v>
      </c>
      <c r="B37" s="48">
        <v>1375.4</v>
      </c>
      <c r="C37" s="48">
        <v>1109.4</v>
      </c>
      <c r="D37" s="49">
        <f>C37/B37*100</f>
        <v>80.66017158644758</v>
      </c>
      <c r="E37" s="22">
        <v>314</v>
      </c>
    </row>
    <row r="38" spans="1:4" s="24" customFormat="1" ht="17.25" customHeight="1" hidden="1">
      <c r="A38" s="71" t="s">
        <v>27</v>
      </c>
      <c r="B38" s="52"/>
      <c r="C38" s="52"/>
      <c r="D38" s="62"/>
    </row>
    <row r="39" spans="1:5" s="28" customFormat="1" ht="27" customHeight="1">
      <c r="A39" s="14" t="s">
        <v>24</v>
      </c>
      <c r="B39" s="15">
        <f>B41+B42+B43</f>
        <v>1845.3</v>
      </c>
      <c r="C39" s="15">
        <f>C41+C42</f>
        <v>1507.5</v>
      </c>
      <c r="D39" s="15">
        <f>C39/B39*100</f>
        <v>81.69403349048935</v>
      </c>
      <c r="E39" s="28">
        <v>425</v>
      </c>
    </row>
    <row r="40" spans="1:4" s="1" customFormat="1" ht="15.75" customHeight="1">
      <c r="A40" s="2" t="s">
        <v>1</v>
      </c>
      <c r="B40" s="53"/>
      <c r="C40" s="53"/>
      <c r="D40" s="49"/>
    </row>
    <row r="41" spans="1:4" s="22" customFormat="1" ht="12.75">
      <c r="A41" s="4" t="s">
        <v>41</v>
      </c>
      <c r="B41" s="48">
        <v>1245.3</v>
      </c>
      <c r="C41" s="48">
        <v>1219.3</v>
      </c>
      <c r="D41" s="49">
        <f>C41/B41*100</f>
        <v>97.91214968280735</v>
      </c>
    </row>
    <row r="42" spans="1:4" s="22" customFormat="1" ht="12.75">
      <c r="A42" s="4" t="s">
        <v>19</v>
      </c>
      <c r="B42" s="48">
        <v>600</v>
      </c>
      <c r="C42" s="48">
        <v>288.2</v>
      </c>
      <c r="D42" s="49">
        <f>C42/B42*100</f>
        <v>48.03333333333333</v>
      </c>
    </row>
    <row r="43" spans="1:4" s="21" customFormat="1" ht="0.75" customHeight="1" hidden="1">
      <c r="A43" s="71" t="s">
        <v>27</v>
      </c>
      <c r="B43" s="56"/>
      <c r="C43" s="56"/>
      <c r="D43" s="62"/>
    </row>
    <row r="44" spans="1:4" s="30" customFormat="1" ht="21.75" customHeight="1" hidden="1">
      <c r="A44" s="75"/>
      <c r="B44" s="55"/>
      <c r="C44" s="55"/>
      <c r="D44" s="55"/>
    </row>
    <row r="45" spans="1:5" s="28" customFormat="1" ht="12.75">
      <c r="A45" s="14" t="s">
        <v>25</v>
      </c>
      <c r="B45" s="15">
        <f>B47+B48+B49</f>
        <v>24753.2</v>
      </c>
      <c r="C45" s="15">
        <f>C47+C48+C49</f>
        <v>23852</v>
      </c>
      <c r="D45" s="15">
        <f>C45/B45*100</f>
        <v>96.35925860090816</v>
      </c>
      <c r="E45" s="28">
        <v>197</v>
      </c>
    </row>
    <row r="46" spans="1:4" s="1" customFormat="1" ht="20.25" customHeight="1">
      <c r="A46" s="2" t="s">
        <v>1</v>
      </c>
      <c r="B46" s="53"/>
      <c r="C46" s="53"/>
      <c r="D46" s="47"/>
    </row>
    <row r="47" spans="1:4" s="22" customFormat="1" ht="12.75">
      <c r="A47" s="4" t="s">
        <v>11</v>
      </c>
      <c r="B47" s="48">
        <v>19836.4</v>
      </c>
      <c r="C47" s="48">
        <v>19762.7</v>
      </c>
      <c r="D47" s="49">
        <f>C47/B47*100</f>
        <v>99.62846080942106</v>
      </c>
    </row>
    <row r="48" spans="1:4" s="22" customFormat="1" ht="12.75">
      <c r="A48" s="4" t="s">
        <v>44</v>
      </c>
      <c r="B48" s="48">
        <v>2132</v>
      </c>
      <c r="C48" s="48">
        <v>1985.6</v>
      </c>
      <c r="D48" s="49">
        <f>C48/B48*100</f>
        <v>93.13320825515947</v>
      </c>
    </row>
    <row r="49" spans="1:5" s="22" customFormat="1" ht="12.75">
      <c r="A49" s="4" t="s">
        <v>13</v>
      </c>
      <c r="B49" s="48">
        <v>2784.8</v>
      </c>
      <c r="C49" s="48">
        <v>2103.7</v>
      </c>
      <c r="D49" s="49">
        <f>C49/B49*100</f>
        <v>75.54222924446997</v>
      </c>
      <c r="E49" s="22">
        <v>461</v>
      </c>
    </row>
    <row r="50" spans="1:4" s="23" customFormat="1" ht="12.75" customHeight="1" hidden="1">
      <c r="A50" s="76" t="s">
        <v>4</v>
      </c>
      <c r="B50" s="57"/>
      <c r="C50" s="57"/>
      <c r="D50" s="57" t="e">
        <f>C50/B50*100</f>
        <v>#DIV/0!</v>
      </c>
    </row>
    <row r="51" spans="1:4" ht="12.75" customHeight="1" hidden="1">
      <c r="A51" s="70" t="s">
        <v>1</v>
      </c>
      <c r="B51" s="46"/>
      <c r="C51" s="46"/>
      <c r="D51" s="59"/>
    </row>
    <row r="52" spans="1:4" s="24" customFormat="1" ht="0.75" customHeight="1">
      <c r="A52" s="71" t="s">
        <v>27</v>
      </c>
      <c r="B52" s="52"/>
      <c r="C52" s="52"/>
      <c r="D52" s="62" t="e">
        <f>C52/B52*100</f>
        <v>#DIV/0!</v>
      </c>
    </row>
    <row r="53" spans="1:5" s="28" customFormat="1" ht="20.25" customHeight="1">
      <c r="A53" s="14" t="s">
        <v>26</v>
      </c>
      <c r="B53" s="15">
        <f>B55+B57+B58</f>
        <v>13990.5</v>
      </c>
      <c r="C53" s="15">
        <f>C55+C57+C58</f>
        <v>11798</v>
      </c>
      <c r="D53" s="15">
        <f>C53/B53*100</f>
        <v>84.32865158500411</v>
      </c>
      <c r="E53" s="28">
        <v>73</v>
      </c>
    </row>
    <row r="54" spans="1:4" s="1" customFormat="1" ht="12.75">
      <c r="A54" s="6" t="s">
        <v>1</v>
      </c>
      <c r="B54" s="53"/>
      <c r="C54" s="53"/>
      <c r="D54" s="47"/>
    </row>
    <row r="55" spans="1:4" s="22" customFormat="1" ht="12.75">
      <c r="A55" s="4" t="s">
        <v>11</v>
      </c>
      <c r="B55" s="48">
        <v>10242.8</v>
      </c>
      <c r="C55" s="48">
        <v>10147.6</v>
      </c>
      <c r="D55" s="49">
        <f>C55/B55*100</f>
        <v>99.07056664193385</v>
      </c>
    </row>
    <row r="56" spans="1:4" s="22" customFormat="1" ht="15.75" customHeight="1" hidden="1">
      <c r="A56" s="4" t="s">
        <v>40</v>
      </c>
      <c r="B56" s="48"/>
      <c r="C56" s="48"/>
      <c r="D56" s="49"/>
    </row>
    <row r="57" spans="1:4" s="22" customFormat="1" ht="12.75">
      <c r="A57" s="4" t="s">
        <v>2</v>
      </c>
      <c r="B57" s="48">
        <v>904</v>
      </c>
      <c r="C57" s="48">
        <v>256.1</v>
      </c>
      <c r="D57" s="49">
        <f aca="true" t="shared" si="1" ref="D57:D64">C57/B57*100</f>
        <v>28.32964601769912</v>
      </c>
    </row>
    <row r="58" spans="1:5" s="22" customFormat="1" ht="12.75">
      <c r="A58" s="4" t="s">
        <v>13</v>
      </c>
      <c r="B58" s="48">
        <v>2843.7</v>
      </c>
      <c r="C58" s="48">
        <v>1394.3</v>
      </c>
      <c r="D58" s="49">
        <f t="shared" si="1"/>
        <v>49.03119175721771</v>
      </c>
      <c r="E58" s="22">
        <v>352</v>
      </c>
    </row>
    <row r="59" spans="1:5" s="23" customFormat="1" ht="25.5" customHeight="1" hidden="1">
      <c r="A59" s="8" t="s">
        <v>9</v>
      </c>
      <c r="B59" s="57"/>
      <c r="C59" s="57"/>
      <c r="D59" s="58" t="e">
        <f t="shared" si="1"/>
        <v>#DIV/0!</v>
      </c>
      <c r="E59" s="28"/>
    </row>
    <row r="60" spans="1:5" s="23" customFormat="1" ht="12.75" customHeight="1" hidden="1">
      <c r="A60" s="8" t="s">
        <v>5</v>
      </c>
      <c r="B60" s="57"/>
      <c r="C60" s="57"/>
      <c r="D60" s="58" t="e">
        <f t="shared" si="1"/>
        <v>#DIV/0!</v>
      </c>
      <c r="E60" s="28"/>
    </row>
    <row r="61" spans="1:5" s="20" customFormat="1" ht="12.75" hidden="1">
      <c r="A61" s="13" t="s">
        <v>6</v>
      </c>
      <c r="B61" s="60"/>
      <c r="C61" s="60">
        <v>0</v>
      </c>
      <c r="D61" s="15" t="e">
        <f t="shared" si="1"/>
        <v>#DIV/0!</v>
      </c>
      <c r="E61" s="10"/>
    </row>
    <row r="62" spans="1:5" s="23" customFormat="1" ht="38.25" customHeight="1" hidden="1">
      <c r="A62" s="8" t="s">
        <v>7</v>
      </c>
      <c r="B62" s="57"/>
      <c r="C62" s="57"/>
      <c r="D62" s="58" t="e">
        <f t="shared" si="1"/>
        <v>#DIV/0!</v>
      </c>
      <c r="E62" s="28"/>
    </row>
    <row r="63" spans="1:5" s="23" customFormat="1" ht="30.75" customHeight="1" hidden="1">
      <c r="A63" s="8" t="s">
        <v>10</v>
      </c>
      <c r="B63" s="57"/>
      <c r="C63" s="57"/>
      <c r="D63" s="58" t="e">
        <f t="shared" si="1"/>
        <v>#DIV/0!</v>
      </c>
      <c r="E63" s="28"/>
    </row>
    <row r="64" spans="1:4" s="29" customFormat="1" ht="28.5" customHeight="1">
      <c r="A64" s="65" t="s">
        <v>8</v>
      </c>
      <c r="B64" s="66">
        <f>B62+B61+B60+B59+B53+B50+B45+B39+B30+B15+B10+B63</f>
        <v>1695435.2999999998</v>
      </c>
      <c r="C64" s="66">
        <f>C62+C61+C60+C59+C53+C50+C45+C39+C30+C15+C10+C63</f>
        <v>1621701.5000000002</v>
      </c>
      <c r="D64" s="66">
        <f t="shared" si="1"/>
        <v>95.65104017829525</v>
      </c>
    </row>
    <row r="65" spans="1:4" ht="12.75">
      <c r="A65" s="7" t="s">
        <v>1</v>
      </c>
      <c r="B65" s="46"/>
      <c r="C65" s="46"/>
      <c r="D65" s="47"/>
    </row>
    <row r="66" spans="1:7" s="24" customFormat="1" ht="12.75">
      <c r="A66" s="4" t="s">
        <v>11</v>
      </c>
      <c r="B66" s="48">
        <f>B12+B17+B32+B47+B55</f>
        <v>1347786.6999999997</v>
      </c>
      <c r="C66" s="48">
        <f>C12+C17+C32+C47+C55</f>
        <v>1343592.9999999998</v>
      </c>
      <c r="D66" s="49">
        <f>C66/B66*100</f>
        <v>99.68884542338932</v>
      </c>
      <c r="E66" s="38" t="e">
        <f>#REF!/1000</f>
        <v>#REF!</v>
      </c>
      <c r="F66" s="82"/>
      <c r="G66" s="82"/>
    </row>
    <row r="67" spans="1:5" s="24" customFormat="1" ht="12.75">
      <c r="A67" s="4" t="s">
        <v>12</v>
      </c>
      <c r="B67" s="48">
        <f>B22+B33+B56</f>
        <v>1879.5</v>
      </c>
      <c r="C67" s="48">
        <f>C22+C33+C56</f>
        <v>980.1</v>
      </c>
      <c r="D67" s="48">
        <f>D22+D33+D56</f>
        <v>52.14684756584198</v>
      </c>
      <c r="E67" s="38" t="e">
        <f>#REF!/1000</f>
        <v>#REF!</v>
      </c>
    </row>
    <row r="68" spans="1:5" s="24" customFormat="1" ht="12.75">
      <c r="A68" s="4" t="s">
        <v>3</v>
      </c>
      <c r="B68" s="48">
        <f>B23+B34</f>
        <v>24562.6</v>
      </c>
      <c r="C68" s="48">
        <f>C23+C34</f>
        <v>13821.1</v>
      </c>
      <c r="D68" s="49">
        <f aca="true" t="shared" si="2" ref="D68:D73">C68/B68*100</f>
        <v>56.2688803302582</v>
      </c>
      <c r="E68" s="38" t="e">
        <f>#REF!/1000</f>
        <v>#REF!</v>
      </c>
    </row>
    <row r="69" spans="1:5" s="24" customFormat="1" ht="12.75">
      <c r="A69" s="4" t="s">
        <v>2</v>
      </c>
      <c r="B69" s="48">
        <f>B13+B24+B35+B48+B57</f>
        <v>144816.8</v>
      </c>
      <c r="C69" s="48">
        <f>C13+C24+C35+C48+C57</f>
        <v>115472.90000000001</v>
      </c>
      <c r="D69" s="49">
        <f t="shared" si="2"/>
        <v>79.7372266201159</v>
      </c>
      <c r="E69" s="38" t="e">
        <f>#REF!/1000</f>
        <v>#REF!</v>
      </c>
    </row>
    <row r="70" spans="1:5" s="24" customFormat="1" ht="26.25">
      <c r="A70" s="4" t="s">
        <v>17</v>
      </c>
      <c r="B70" s="48">
        <f>B25+B36</f>
        <v>3991.2</v>
      </c>
      <c r="C70" s="48">
        <f>C25+C36</f>
        <v>3962.6000000000004</v>
      </c>
      <c r="D70" s="49">
        <f t="shared" si="2"/>
        <v>99.28342353176991</v>
      </c>
      <c r="E70" s="38" t="e">
        <f>#REF!/1000</f>
        <v>#REF!</v>
      </c>
    </row>
    <row r="71" spans="1:4" s="24" customFormat="1" ht="12.75">
      <c r="A71" s="4" t="s">
        <v>13</v>
      </c>
      <c r="B71" s="48">
        <f>B14+B26+B37+B41+B42+B49+B58+B61+B21</f>
        <v>172398.5</v>
      </c>
      <c r="C71" s="48">
        <f>C14+C26+C37+C41+C42+C49+C58+C61+C21</f>
        <v>143871.8</v>
      </c>
      <c r="D71" s="49">
        <f t="shared" si="2"/>
        <v>83.45304628520549</v>
      </c>
    </row>
    <row r="72" spans="1:4" s="24" customFormat="1" ht="17.25" customHeight="1" hidden="1">
      <c r="A72" s="4" t="s">
        <v>43</v>
      </c>
      <c r="B72" s="48">
        <f>B71-B41-B42</f>
        <v>170553.2</v>
      </c>
      <c r="C72" s="48">
        <f>C71-C41-C42</f>
        <v>142364.3</v>
      </c>
      <c r="D72" s="49">
        <f t="shared" si="2"/>
        <v>83.47207792055498</v>
      </c>
    </row>
    <row r="73" spans="1:4" s="24" customFormat="1" ht="12.75" hidden="1">
      <c r="A73" s="4" t="s">
        <v>27</v>
      </c>
      <c r="B73" s="39">
        <f>B38+B43+B29</f>
        <v>0</v>
      </c>
      <c r="C73" s="5">
        <f>C38+C43</f>
        <v>0</v>
      </c>
      <c r="D73" s="9" t="e">
        <f t="shared" si="2"/>
        <v>#DIV/0!</v>
      </c>
    </row>
    <row r="74" spans="2:5" ht="12.75" hidden="1">
      <c r="B74" s="19">
        <f>B64-B66-B67-B68-B69-B70</f>
        <v>172398.50000000012</v>
      </c>
      <c r="E74" s="19"/>
    </row>
    <row r="75" spans="2:3" ht="12.75" hidden="1">
      <c r="B75" s="19"/>
      <c r="C75" s="18">
        <v>190465.2</v>
      </c>
    </row>
    <row r="76" spans="2:3" ht="12.75" hidden="1">
      <c r="B76" s="18"/>
      <c r="C76" s="18">
        <f>C71-C75</f>
        <v>-46593.40000000002</v>
      </c>
    </row>
    <row r="77" ht="12.75" hidden="1"/>
    <row r="78" spans="1:3" ht="12.75" hidden="1">
      <c r="A78" s="1">
        <v>2730</v>
      </c>
      <c r="B78" s="17">
        <v>1571.4</v>
      </c>
      <c r="C78" s="17">
        <v>481.7</v>
      </c>
    </row>
    <row r="79" spans="1:3" ht="12.75" hidden="1">
      <c r="A79" s="1">
        <v>2710</v>
      </c>
      <c r="B79" s="17">
        <v>71.9</v>
      </c>
      <c r="C79" s="17">
        <v>33.6</v>
      </c>
    </row>
    <row r="80" ht="12.75" hidden="1"/>
    <row r="81" spans="1:3" ht="12.75" hidden="1">
      <c r="A81" s="1" t="s">
        <v>15</v>
      </c>
      <c r="B81" s="19">
        <f>B64-B66-B67-B68-B69-B78-B79</f>
        <v>174746.40000000014</v>
      </c>
      <c r="C81" s="19">
        <f>C64-C66-C67-C68-C69-C78-C79</f>
        <v>147319.10000000047</v>
      </c>
    </row>
    <row r="82" spans="1:3" ht="12.75" hidden="1">
      <c r="A82" s="1" t="s">
        <v>20</v>
      </c>
      <c r="B82" s="19">
        <v>1008799.4</v>
      </c>
      <c r="C82" s="1">
        <v>967823.8</v>
      </c>
    </row>
    <row r="83" spans="2:3" ht="12.75" hidden="1">
      <c r="B83" s="19">
        <f>B64-B82</f>
        <v>686635.8999999998</v>
      </c>
      <c r="C83" s="11">
        <f>C64-C82</f>
        <v>653877.7000000002</v>
      </c>
    </row>
    <row r="84" ht="12.75" hidden="1"/>
    <row r="85" ht="12.75" hidden="1">
      <c r="B85" s="19"/>
    </row>
    <row r="86" ht="12.75" hidden="1"/>
    <row r="87" ht="12.75" hidden="1"/>
    <row r="88" spans="1:4" ht="12.75" hidden="1">
      <c r="A88" s="4" t="s">
        <v>11</v>
      </c>
      <c r="B88" s="19" t="e">
        <f>B66-#REF!</f>
        <v>#REF!</v>
      </c>
      <c r="C88" s="19" t="e">
        <f>C66-#REF!</f>
        <v>#REF!</v>
      </c>
      <c r="D88" s="31">
        <v>639719963.17</v>
      </c>
    </row>
    <row r="89" spans="1:4" ht="12.75" hidden="1">
      <c r="A89" s="4" t="s">
        <v>12</v>
      </c>
      <c r="B89" s="19" t="e">
        <f>B67-#REF!</f>
        <v>#REF!</v>
      </c>
      <c r="C89" s="19" t="e">
        <f>C67-#REF!</f>
        <v>#REF!</v>
      </c>
      <c r="D89" s="34">
        <v>267624.39</v>
      </c>
    </row>
    <row r="90" spans="1:4" ht="12.75" hidden="1">
      <c r="A90" s="4" t="s">
        <v>3</v>
      </c>
      <c r="B90" s="19" t="e">
        <f>B68-#REF!</f>
        <v>#REF!</v>
      </c>
      <c r="C90" s="19" t="e">
        <f>C68-#REF!</f>
        <v>#REF!</v>
      </c>
      <c r="D90" s="1">
        <v>28243497.23</v>
      </c>
    </row>
    <row r="91" spans="1:4" ht="12.75" hidden="1">
      <c r="A91" s="4" t="s">
        <v>2</v>
      </c>
      <c r="B91" s="19" t="e">
        <f>B69-#REF!</f>
        <v>#REF!</v>
      </c>
      <c r="C91" s="19" t="e">
        <f>C69-#REF!</f>
        <v>#REF!</v>
      </c>
      <c r="D91" s="36">
        <v>61376658.7</v>
      </c>
    </row>
    <row r="92" spans="1:4" ht="26.25" hidden="1">
      <c r="A92" s="4" t="s">
        <v>17</v>
      </c>
      <c r="B92" s="37" t="e">
        <f>B70-#REF!</f>
        <v>#REF!</v>
      </c>
      <c r="C92" s="19" t="e">
        <f>C70-#REF!</f>
        <v>#REF!</v>
      </c>
      <c r="D92" s="11">
        <v>2295565.73</v>
      </c>
    </row>
    <row r="93" ht="12.75" hidden="1"/>
    <row r="94" spans="1:3" ht="12.75" hidden="1">
      <c r="A94" s="4" t="s">
        <v>13</v>
      </c>
      <c r="B94" s="19" t="e">
        <f>B71-#REF!</f>
        <v>#REF!</v>
      </c>
      <c r="C94" s="19" t="e">
        <f>C71-#REF!</f>
        <v>#REF!</v>
      </c>
    </row>
    <row r="95" ht="12.75" hidden="1"/>
    <row r="96" ht="12.75" hidden="1"/>
    <row r="97" spans="1:4" ht="12.75" hidden="1">
      <c r="A97" s="1" t="s">
        <v>29</v>
      </c>
      <c r="B97" s="17">
        <v>3999</v>
      </c>
      <c r="C97" s="17">
        <v>1014</v>
      </c>
      <c r="D97" s="17">
        <v>1014009</v>
      </c>
    </row>
    <row r="98" ht="12.75">
      <c r="B98" s="61"/>
    </row>
  </sheetData>
  <sheetProtection/>
  <mergeCells count="6">
    <mergeCell ref="D7:D9"/>
    <mergeCell ref="A4:D4"/>
    <mergeCell ref="A5:D5"/>
    <mergeCell ref="A7:A9"/>
    <mergeCell ref="B7:B9"/>
    <mergeCell ref="C7:C9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7"/>
  <sheetViews>
    <sheetView showZeros="0" view="pageBreakPreview" zoomScale="85" zoomScaleSheetLayoutView="85" zoomScalePageLayoutView="0" workbookViewId="0" topLeftCell="A2">
      <pane xSplit="1" ySplit="8" topLeftCell="B10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A68" sqref="A68:IV97"/>
    </sheetView>
  </sheetViews>
  <sheetFormatPr defaultColWidth="9.140625" defaultRowHeight="12.75"/>
  <cols>
    <col min="1" max="1" width="42.57421875" style="1" customWidth="1"/>
    <col min="2" max="2" width="15.421875" style="1" customWidth="1"/>
    <col min="3" max="3" width="16.421875" style="17" customWidth="1"/>
    <col min="4" max="4" width="14.421875" style="17" customWidth="1"/>
    <col min="5" max="5" width="16.28125" style="1" customWidth="1"/>
    <col min="6" max="6" width="16.00390625" style="17" customWidth="1"/>
    <col min="7" max="7" width="14.00390625" style="17" customWidth="1"/>
    <col min="8" max="8" width="9.28125" style="17" customWidth="1"/>
    <col min="9" max="16384" width="9.140625" style="17" customWidth="1"/>
  </cols>
  <sheetData>
    <row r="1" spans="3:6" s="1" customFormat="1" ht="12.75" customHeight="1" hidden="1">
      <c r="C1" s="17"/>
      <c r="D1" s="17"/>
      <c r="E1" s="94" t="s">
        <v>60</v>
      </c>
      <c r="F1" s="94"/>
    </row>
    <row r="2" spans="1:7" s="1" customFormat="1" ht="24" customHeight="1">
      <c r="A2" s="26"/>
      <c r="C2" s="17"/>
      <c r="D2" s="17"/>
      <c r="F2" s="17"/>
      <c r="G2" s="17"/>
    </row>
    <row r="3" spans="3:7" s="1" customFormat="1" ht="12.75" hidden="1">
      <c r="C3" s="17"/>
      <c r="D3" s="17"/>
      <c r="F3" s="17"/>
      <c r="G3" s="17"/>
    </row>
    <row r="4" spans="1:6" s="1" customFormat="1" ht="15">
      <c r="A4" s="87" t="s">
        <v>70</v>
      </c>
      <c r="B4" s="87"/>
      <c r="C4" s="87"/>
      <c r="D4" s="87"/>
      <c r="E4" s="87"/>
      <c r="F4" s="87"/>
    </row>
    <row r="5" spans="1:6" s="1" customFormat="1" ht="15">
      <c r="A5" s="87" t="s">
        <v>71</v>
      </c>
      <c r="B5" s="87"/>
      <c r="C5" s="87"/>
      <c r="D5" s="87"/>
      <c r="E5" s="87"/>
      <c r="F5" s="87"/>
    </row>
    <row r="6" spans="3:7" s="1" customFormat="1" ht="13.5" customHeight="1">
      <c r="C6" s="17"/>
      <c r="D6" s="17"/>
      <c r="F6" s="17"/>
      <c r="G6" s="1" t="s">
        <v>52</v>
      </c>
    </row>
    <row r="7" spans="1:7" s="12" customFormat="1" ht="12" customHeight="1">
      <c r="A7" s="88" t="s">
        <v>0</v>
      </c>
      <c r="B7" s="91" t="s">
        <v>53</v>
      </c>
      <c r="C7" s="79" t="s">
        <v>50</v>
      </c>
      <c r="D7" s="88" t="s">
        <v>66</v>
      </c>
      <c r="E7" s="16" t="s">
        <v>32</v>
      </c>
      <c r="F7" s="88" t="s">
        <v>33</v>
      </c>
      <c r="G7" s="86" t="s">
        <v>1</v>
      </c>
    </row>
    <row r="8" spans="1:7" s="12" customFormat="1" ht="18" customHeight="1" hidden="1">
      <c r="A8" s="89"/>
      <c r="B8" s="92"/>
      <c r="C8" s="44"/>
      <c r="D8" s="89"/>
      <c r="E8" s="40"/>
      <c r="F8" s="89"/>
      <c r="G8" s="41" t="s">
        <v>14</v>
      </c>
    </row>
    <row r="9" spans="1:7" s="12" customFormat="1" ht="74.25" customHeight="1">
      <c r="A9" s="90"/>
      <c r="B9" s="93"/>
      <c r="C9" s="81" t="s">
        <v>54</v>
      </c>
      <c r="D9" s="90"/>
      <c r="E9" s="42" t="s">
        <v>55</v>
      </c>
      <c r="F9" s="90"/>
      <c r="G9" s="80" t="s">
        <v>67</v>
      </c>
    </row>
    <row r="10" spans="1:8" s="28" customFormat="1" ht="36.75" customHeight="1">
      <c r="A10" s="14" t="s">
        <v>21</v>
      </c>
      <c r="B10" s="15">
        <f>B13+B12+B14</f>
        <v>6336.1</v>
      </c>
      <c r="C10" s="15">
        <f>C13+C12+C14</f>
        <v>5441.9</v>
      </c>
      <c r="D10" s="15">
        <f>D13+D12+D14</f>
        <v>4958.3</v>
      </c>
      <c r="E10" s="15">
        <f>E13+E12+E14</f>
        <v>4588.6</v>
      </c>
      <c r="F10" s="15">
        <f>D10/B10*100</f>
        <v>78.25476239327031</v>
      </c>
      <c r="G10" s="15">
        <f>E10/C10*100</f>
        <v>84.31981477057646</v>
      </c>
      <c r="H10" s="83"/>
    </row>
    <row r="11" spans="1:8" s="1" customFormat="1" ht="15.75" customHeight="1">
      <c r="A11" s="2" t="s">
        <v>1</v>
      </c>
      <c r="B11" s="53"/>
      <c r="C11" s="53"/>
      <c r="D11" s="53"/>
      <c r="E11" s="53"/>
      <c r="F11" s="53"/>
      <c r="G11" s="51"/>
      <c r="H11" s="84"/>
    </row>
    <row r="12" spans="1:8" s="1" customFormat="1" ht="15.75" customHeight="1">
      <c r="A12" s="2" t="s">
        <v>42</v>
      </c>
      <c r="B12" s="53">
        <v>296.8</v>
      </c>
      <c r="C12" s="53"/>
      <c r="D12" s="53">
        <v>40</v>
      </c>
      <c r="E12" s="53"/>
      <c r="F12" s="53">
        <f>D12/B12*100</f>
        <v>13.477088948787062</v>
      </c>
      <c r="G12" s="51"/>
      <c r="H12" s="84"/>
    </row>
    <row r="13" spans="1:8" s="22" customFormat="1" ht="28.5" customHeight="1">
      <c r="A13" s="4" t="s">
        <v>34</v>
      </c>
      <c r="B13" s="48">
        <f>267.8+2202.4+329.6+1640-235.4</f>
        <v>4204.400000000001</v>
      </c>
      <c r="C13" s="48">
        <v>3607</v>
      </c>
      <c r="D13" s="48">
        <v>3696.1</v>
      </c>
      <c r="E13" s="48">
        <v>3366.4</v>
      </c>
      <c r="F13" s="53">
        <f>D13/B13*100</f>
        <v>87.91028446389495</v>
      </c>
      <c r="G13" s="54">
        <f>E13/C13*100</f>
        <v>93.3296368172997</v>
      </c>
      <c r="H13" s="85"/>
    </row>
    <row r="14" spans="1:8" s="22" customFormat="1" ht="18.75" customHeight="1">
      <c r="A14" s="4" t="s">
        <v>35</v>
      </c>
      <c r="B14" s="48">
        <f>1599.5+235.4</f>
        <v>1834.9</v>
      </c>
      <c r="C14" s="48">
        <v>1834.9</v>
      </c>
      <c r="D14" s="48">
        <v>1222.2</v>
      </c>
      <c r="E14" s="48">
        <v>1222.2</v>
      </c>
      <c r="F14" s="53">
        <f>D14/B14*100</f>
        <v>66.60853452504224</v>
      </c>
      <c r="G14" s="54">
        <f>E14/C14*100</f>
        <v>66.60853452504224</v>
      </c>
      <c r="H14" s="85"/>
    </row>
    <row r="15" spans="1:7" s="28" customFormat="1" ht="20.25" customHeight="1">
      <c r="A15" s="14" t="s">
        <v>22</v>
      </c>
      <c r="B15" s="15">
        <f>B17+B19+B20+B21+B22+B23+B18</f>
        <v>180248.1</v>
      </c>
      <c r="C15" s="15">
        <f>C17+C19+C20+C21+C22+C23+C18</f>
        <v>112951.4</v>
      </c>
      <c r="D15" s="15">
        <f>D17+D19+D20+D21+D22+D23+D18</f>
        <v>128918</v>
      </c>
      <c r="E15" s="15">
        <f>E17+E19+E20+E21+E22+E23+E18</f>
        <v>74300.1</v>
      </c>
      <c r="F15" s="15">
        <f>D15/B15*100</f>
        <v>71.52252922499599</v>
      </c>
      <c r="G15" s="15">
        <f>E15/C15*100</f>
        <v>65.78059236096233</v>
      </c>
    </row>
    <row r="16" spans="1:7" s="1" customFormat="1" ht="12.75">
      <c r="A16" s="2" t="s">
        <v>1</v>
      </c>
      <c r="B16" s="53"/>
      <c r="C16" s="53"/>
      <c r="D16" s="53"/>
      <c r="E16" s="53"/>
      <c r="F16" s="53"/>
      <c r="G16" s="51"/>
    </row>
    <row r="17" spans="1:7" s="22" customFormat="1" ht="21.75" customHeight="1">
      <c r="A17" s="4" t="s">
        <v>11</v>
      </c>
      <c r="B17" s="48">
        <v>8056.5</v>
      </c>
      <c r="C17" s="48"/>
      <c r="D17" s="48">
        <v>6153.4</v>
      </c>
      <c r="E17" s="48"/>
      <c r="F17" s="54">
        <f aca="true" t="shared" si="0" ref="F17:F26">D17/B17*100</f>
        <v>76.37807981133246</v>
      </c>
      <c r="G17" s="51"/>
    </row>
    <row r="18" spans="1:7" s="22" customFormat="1" ht="21.75" customHeight="1">
      <c r="A18" s="4" t="s">
        <v>12</v>
      </c>
      <c r="B18" s="48">
        <v>26.1</v>
      </c>
      <c r="C18" s="48"/>
      <c r="D18" s="48">
        <v>26.1</v>
      </c>
      <c r="E18" s="48"/>
      <c r="F18" s="54">
        <f t="shared" si="0"/>
        <v>100</v>
      </c>
      <c r="G18" s="51"/>
    </row>
    <row r="19" spans="1:7" s="22" customFormat="1" ht="20.25" customHeight="1">
      <c r="A19" s="4" t="s">
        <v>3</v>
      </c>
      <c r="B19" s="48">
        <v>50363.2</v>
      </c>
      <c r="C19" s="48"/>
      <c r="D19" s="48">
        <v>40814.1</v>
      </c>
      <c r="E19" s="48"/>
      <c r="F19" s="54">
        <f t="shared" si="0"/>
        <v>81.03952886234393</v>
      </c>
      <c r="G19" s="51"/>
    </row>
    <row r="20" spans="1:7" s="22" customFormat="1" ht="18.75" customHeight="1">
      <c r="A20" s="4" t="s">
        <v>2</v>
      </c>
      <c r="B20" s="48">
        <v>84.5</v>
      </c>
      <c r="C20" s="48"/>
      <c r="D20" s="48">
        <v>74.1</v>
      </c>
      <c r="E20" s="48"/>
      <c r="F20" s="54">
        <f t="shared" si="0"/>
        <v>87.69230769230768</v>
      </c>
      <c r="G20" s="51"/>
    </row>
    <row r="21" spans="1:7" s="22" customFormat="1" ht="21.75" customHeight="1">
      <c r="A21" s="4" t="s">
        <v>36</v>
      </c>
      <c r="B21" s="48">
        <v>8941.1</v>
      </c>
      <c r="C21" s="48">
        <v>1692.9</v>
      </c>
      <c r="D21" s="48">
        <v>6162.5</v>
      </c>
      <c r="E21" s="48"/>
      <c r="F21" s="54">
        <f t="shared" si="0"/>
        <v>68.92328684390063</v>
      </c>
      <c r="G21" s="51">
        <f aca="true" t="shared" si="1" ref="G21:G26">E21/C21*100</f>
        <v>0</v>
      </c>
    </row>
    <row r="22" spans="1:7" s="22" customFormat="1" ht="30" customHeight="1">
      <c r="A22" s="4" t="s">
        <v>34</v>
      </c>
      <c r="B22" s="48">
        <v>7211.9</v>
      </c>
      <c r="C22" s="48">
        <v>5693.8</v>
      </c>
      <c r="D22" s="48">
        <v>3895.3</v>
      </c>
      <c r="E22" s="48">
        <v>2507.6</v>
      </c>
      <c r="F22" s="54">
        <f t="shared" si="0"/>
        <v>54.01211885910787</v>
      </c>
      <c r="G22" s="54">
        <f t="shared" si="1"/>
        <v>44.04088657838351</v>
      </c>
    </row>
    <row r="23" spans="1:7" s="22" customFormat="1" ht="15" customHeight="1">
      <c r="A23" s="4" t="s">
        <v>35</v>
      </c>
      <c r="B23" s="48">
        <v>105564.8</v>
      </c>
      <c r="C23" s="48">
        <v>105564.7</v>
      </c>
      <c r="D23" s="48">
        <v>71792.5</v>
      </c>
      <c r="E23" s="48">
        <v>71792.5</v>
      </c>
      <c r="F23" s="48">
        <f t="shared" si="0"/>
        <v>68.00799130013034</v>
      </c>
      <c r="G23" s="54">
        <f t="shared" si="1"/>
        <v>68.00805572317262</v>
      </c>
    </row>
    <row r="24" spans="1:7" s="24" customFormat="1" ht="19.5" customHeight="1" hidden="1">
      <c r="A24" s="73"/>
      <c r="B24" s="52"/>
      <c r="C24" s="52"/>
      <c r="D24" s="52"/>
      <c r="E24" s="48"/>
      <c r="F24" s="52" t="e">
        <f t="shared" si="0"/>
        <v>#DIV/0!</v>
      </c>
      <c r="G24" s="60" t="e">
        <f t="shared" si="1"/>
        <v>#DIV/0!</v>
      </c>
    </row>
    <row r="25" spans="1:9" s="25" customFormat="1" ht="24" customHeight="1" hidden="1">
      <c r="A25" s="21"/>
      <c r="B25" s="72"/>
      <c r="C25" s="72"/>
      <c r="D25" s="55"/>
      <c r="E25" s="51"/>
      <c r="F25" s="55" t="e">
        <f t="shared" si="0"/>
        <v>#DIV/0!</v>
      </c>
      <c r="G25" s="60" t="e">
        <f t="shared" si="1"/>
        <v>#DIV/0!</v>
      </c>
      <c r="H25" s="23"/>
      <c r="I25" s="33"/>
    </row>
    <row r="26" spans="1:8" s="27" customFormat="1" ht="34.5" customHeight="1">
      <c r="A26" s="14" t="s">
        <v>23</v>
      </c>
      <c r="B26" s="15">
        <f>B28+B31+B32+B33+B34</f>
        <v>72900.9</v>
      </c>
      <c r="C26" s="15">
        <f>C28+C31+C32+C33+C34</f>
        <v>66227.5</v>
      </c>
      <c r="D26" s="15">
        <f>D28+D31+D32+D33+D34</f>
        <v>71821.2</v>
      </c>
      <c r="E26" s="15">
        <f>E28+E31+E32+E33+E34</f>
        <v>66190.8</v>
      </c>
      <c r="F26" s="15">
        <f t="shared" si="0"/>
        <v>98.51894832574084</v>
      </c>
      <c r="G26" s="15">
        <f t="shared" si="1"/>
        <v>99.9445849533804</v>
      </c>
      <c r="H26" s="83"/>
    </row>
    <row r="27" spans="1:8" s="1" customFormat="1" ht="12.75">
      <c r="A27" s="2" t="s">
        <v>1</v>
      </c>
      <c r="B27" s="53"/>
      <c r="C27" s="53"/>
      <c r="D27" s="53"/>
      <c r="E27" s="53"/>
      <c r="F27" s="51"/>
      <c r="G27" s="51"/>
      <c r="H27" s="84"/>
    </row>
    <row r="28" spans="1:8" s="22" customFormat="1" ht="16.5" customHeight="1">
      <c r="A28" s="4" t="s">
        <v>11</v>
      </c>
      <c r="B28" s="48">
        <v>5813.8</v>
      </c>
      <c r="C28" s="48"/>
      <c r="D28" s="48">
        <v>5129.3</v>
      </c>
      <c r="E28" s="48"/>
      <c r="F28" s="54">
        <f aca="true" t="shared" si="2" ref="F28:F35">D28/B28*100</f>
        <v>88.2262891740342</v>
      </c>
      <c r="G28" s="51"/>
      <c r="H28" s="85"/>
    </row>
    <row r="29" spans="1:8" s="22" customFormat="1" ht="15" customHeight="1" hidden="1">
      <c r="A29" s="4" t="s">
        <v>12</v>
      </c>
      <c r="B29" s="48"/>
      <c r="C29" s="48"/>
      <c r="D29" s="48"/>
      <c r="E29" s="48"/>
      <c r="F29" s="54" t="e">
        <f t="shared" si="2"/>
        <v>#DIV/0!</v>
      </c>
      <c r="G29" s="51"/>
      <c r="H29" s="85"/>
    </row>
    <row r="30" spans="1:8" s="22" customFormat="1" ht="12.75" hidden="1">
      <c r="A30" s="4" t="s">
        <v>3</v>
      </c>
      <c r="B30" s="48"/>
      <c r="C30" s="48"/>
      <c r="D30" s="48"/>
      <c r="E30" s="48"/>
      <c r="F30" s="54" t="e">
        <f t="shared" si="2"/>
        <v>#DIV/0!</v>
      </c>
      <c r="G30" s="51"/>
      <c r="H30" s="85"/>
    </row>
    <row r="31" spans="1:8" s="22" customFormat="1" ht="12.75">
      <c r="A31" s="4" t="s">
        <v>2</v>
      </c>
      <c r="B31" s="48">
        <v>175.8</v>
      </c>
      <c r="C31" s="48"/>
      <c r="D31" s="48">
        <v>103.3</v>
      </c>
      <c r="E31" s="48"/>
      <c r="F31" s="54">
        <f t="shared" si="2"/>
        <v>58.75995449374288</v>
      </c>
      <c r="G31" s="51"/>
      <c r="H31" s="85"/>
    </row>
    <row r="32" spans="1:8" s="22" customFormat="1" ht="16.5" customHeight="1">
      <c r="A32" s="4" t="s">
        <v>13</v>
      </c>
      <c r="B32" s="48">
        <v>383.8</v>
      </c>
      <c r="C32" s="48"/>
      <c r="D32" s="48">
        <v>210.9</v>
      </c>
      <c r="E32" s="48"/>
      <c r="F32" s="54">
        <f t="shared" si="2"/>
        <v>54.95049504950495</v>
      </c>
      <c r="G32" s="51"/>
      <c r="H32" s="85"/>
    </row>
    <row r="33" spans="1:8" s="22" customFormat="1" ht="24" customHeight="1">
      <c r="A33" s="4" t="s">
        <v>39</v>
      </c>
      <c r="B33" s="48">
        <v>300</v>
      </c>
      <c r="C33" s="48"/>
      <c r="D33" s="48">
        <v>186.9</v>
      </c>
      <c r="E33" s="48"/>
      <c r="F33" s="54">
        <f t="shared" si="2"/>
        <v>62.3</v>
      </c>
      <c r="G33" s="51"/>
      <c r="H33" s="85"/>
    </row>
    <row r="34" spans="1:8" s="22" customFormat="1" ht="18" customHeight="1">
      <c r="A34" s="43" t="s">
        <v>61</v>
      </c>
      <c r="B34" s="48">
        <v>66227.5</v>
      </c>
      <c r="C34" s="48">
        <v>66227.5</v>
      </c>
      <c r="D34" s="48">
        <v>66190.8</v>
      </c>
      <c r="E34" s="48">
        <v>66190.8</v>
      </c>
      <c r="F34" s="54">
        <f t="shared" si="2"/>
        <v>99.9445849533804</v>
      </c>
      <c r="G34" s="54">
        <f>E34/C34*100</f>
        <v>99.9445849533804</v>
      </c>
      <c r="H34" s="85"/>
    </row>
    <row r="35" spans="1:8" s="28" customFormat="1" ht="25.5" customHeight="1">
      <c r="A35" s="14" t="s">
        <v>24</v>
      </c>
      <c r="B35" s="15">
        <f>B37+B38+B39</f>
        <v>126148.6</v>
      </c>
      <c r="C35" s="15">
        <f>C37+C38+C39</f>
        <v>124349</v>
      </c>
      <c r="D35" s="15">
        <f>D37+D38+D39</f>
        <v>87456.7</v>
      </c>
      <c r="E35" s="15">
        <f>E37+E38+E39</f>
        <v>85898.9</v>
      </c>
      <c r="F35" s="15">
        <f t="shared" si="2"/>
        <v>69.32831597021291</v>
      </c>
      <c r="G35" s="15">
        <f>E35/C35*100</f>
        <v>69.0788828217356</v>
      </c>
      <c r="H35" s="83"/>
    </row>
    <row r="36" spans="1:8" s="1" customFormat="1" ht="13.5" customHeight="1">
      <c r="A36" s="2" t="s">
        <v>1</v>
      </c>
      <c r="B36" s="53"/>
      <c r="C36" s="53"/>
      <c r="D36" s="53"/>
      <c r="E36" s="53"/>
      <c r="F36" s="51"/>
      <c r="G36" s="51"/>
      <c r="H36" s="84"/>
    </row>
    <row r="37" spans="1:8" s="22" customFormat="1" ht="17.25" customHeight="1">
      <c r="A37" s="4" t="s">
        <v>58</v>
      </c>
      <c r="B37" s="50">
        <v>22147.4</v>
      </c>
      <c r="C37" s="50">
        <v>21081.7</v>
      </c>
      <c r="D37" s="48">
        <v>19859.5</v>
      </c>
      <c r="E37" s="48">
        <v>18866.5</v>
      </c>
      <c r="F37" s="54">
        <f aca="true" t="shared" si="3" ref="F37:G39">D37/B37*100</f>
        <v>89.66966777138626</v>
      </c>
      <c r="G37" s="54">
        <f t="shared" si="3"/>
        <v>89.49230849504546</v>
      </c>
      <c r="H37" s="85"/>
    </row>
    <row r="38" spans="1:8" s="69" customFormat="1" ht="32.25" customHeight="1">
      <c r="A38" s="4" t="s">
        <v>37</v>
      </c>
      <c r="B38" s="50">
        <v>102580.2</v>
      </c>
      <c r="C38" s="50">
        <v>101846.3</v>
      </c>
      <c r="D38" s="54">
        <v>66758.2</v>
      </c>
      <c r="E38" s="54">
        <v>66193.4</v>
      </c>
      <c r="F38" s="54">
        <f t="shared" si="3"/>
        <v>65.0790308461087</v>
      </c>
      <c r="G38" s="54">
        <f t="shared" si="3"/>
        <v>64.99342636895007</v>
      </c>
      <c r="H38" s="84"/>
    </row>
    <row r="39" spans="1:8" s="69" customFormat="1" ht="18" customHeight="1">
      <c r="A39" s="4" t="s">
        <v>56</v>
      </c>
      <c r="B39" s="50">
        <v>1421</v>
      </c>
      <c r="C39" s="50">
        <v>1421</v>
      </c>
      <c r="D39" s="54">
        <v>839</v>
      </c>
      <c r="E39" s="54">
        <v>839</v>
      </c>
      <c r="F39" s="54">
        <f t="shared" si="3"/>
        <v>59.042927515833924</v>
      </c>
      <c r="G39" s="54">
        <f t="shared" si="3"/>
        <v>59.042927515833924</v>
      </c>
      <c r="H39" s="84"/>
    </row>
    <row r="40" spans="1:8" s="28" customFormat="1" ht="12.75">
      <c r="A40" s="14" t="s">
        <v>25</v>
      </c>
      <c r="B40" s="15">
        <f>B45+B44</f>
        <v>357.40000000000003</v>
      </c>
      <c r="C40" s="15">
        <f>C45+C44</f>
        <v>0</v>
      </c>
      <c r="D40" s="15">
        <f>D45+D44</f>
        <v>212.4</v>
      </c>
      <c r="E40" s="15">
        <f>E45+E44</f>
        <v>0</v>
      </c>
      <c r="F40" s="15">
        <f>D40/B40*100</f>
        <v>59.429210968102964</v>
      </c>
      <c r="G40" s="15"/>
      <c r="H40" s="83"/>
    </row>
    <row r="41" spans="1:8" s="1" customFormat="1" ht="11.25" customHeight="1">
      <c r="A41" s="2" t="s">
        <v>1</v>
      </c>
      <c r="B41" s="53"/>
      <c r="C41" s="53"/>
      <c r="D41" s="53"/>
      <c r="E41" s="53"/>
      <c r="F41" s="51"/>
      <c r="G41" s="51"/>
      <c r="H41" s="84"/>
    </row>
    <row r="42" spans="1:8" s="22" customFormat="1" ht="17.25" customHeight="1" hidden="1">
      <c r="A42" s="4" t="s">
        <v>11</v>
      </c>
      <c r="B42" s="48"/>
      <c r="C42" s="48"/>
      <c r="D42" s="48"/>
      <c r="E42" s="48"/>
      <c r="F42" s="51" t="e">
        <f aca="true" t="shared" si="4" ref="F42:F47">D42/B42*100</f>
        <v>#DIV/0!</v>
      </c>
      <c r="G42" s="51"/>
      <c r="H42" s="85"/>
    </row>
    <row r="43" spans="1:8" s="22" customFormat="1" ht="27.75" customHeight="1" hidden="1">
      <c r="A43" s="4" t="s">
        <v>2</v>
      </c>
      <c r="B43" s="48"/>
      <c r="C43" s="48"/>
      <c r="D43" s="48"/>
      <c r="E43" s="48"/>
      <c r="F43" s="51" t="e">
        <f t="shared" si="4"/>
        <v>#DIV/0!</v>
      </c>
      <c r="G43" s="51"/>
      <c r="H43" s="85"/>
    </row>
    <row r="44" spans="1:8" s="22" customFormat="1" ht="18" customHeight="1">
      <c r="A44" s="4" t="s">
        <v>13</v>
      </c>
      <c r="B44" s="48">
        <v>25.3</v>
      </c>
      <c r="C44" s="48"/>
      <c r="D44" s="48">
        <v>25.3</v>
      </c>
      <c r="E44" s="48"/>
      <c r="F44" s="54">
        <f t="shared" si="4"/>
        <v>100</v>
      </c>
      <c r="G44" s="51"/>
      <c r="H44" s="85"/>
    </row>
    <row r="45" spans="1:8" s="28" customFormat="1" ht="31.5" customHeight="1">
      <c r="A45" s="32" t="s">
        <v>34</v>
      </c>
      <c r="B45" s="50">
        <v>332.1</v>
      </c>
      <c r="C45" s="50"/>
      <c r="D45" s="54">
        <v>187.1</v>
      </c>
      <c r="E45" s="51"/>
      <c r="F45" s="54">
        <f t="shared" si="4"/>
        <v>56.33845227341162</v>
      </c>
      <c r="G45" s="51"/>
      <c r="H45" s="83"/>
    </row>
    <row r="46" spans="1:7" s="24" customFormat="1" ht="24" customHeight="1" hidden="1">
      <c r="A46" s="71" t="s">
        <v>27</v>
      </c>
      <c r="B46" s="52"/>
      <c r="C46" s="52"/>
      <c r="D46" s="52"/>
      <c r="E46" s="48"/>
      <c r="F46" s="52" t="e">
        <f t="shared" si="4"/>
        <v>#DIV/0!</v>
      </c>
      <c r="G46" s="60"/>
    </row>
    <row r="47" spans="1:8" s="28" customFormat="1" ht="26.25" customHeight="1">
      <c r="A47" s="14" t="s">
        <v>26</v>
      </c>
      <c r="B47" s="15">
        <f>B49+B50+B51</f>
        <v>400</v>
      </c>
      <c r="C47" s="15">
        <f>C49+C50+C51</f>
        <v>0</v>
      </c>
      <c r="D47" s="15">
        <f>D49+D50+D51</f>
        <v>341.29999999999995</v>
      </c>
      <c r="E47" s="15">
        <f>E49+E50+E51</f>
        <v>0</v>
      </c>
      <c r="F47" s="15">
        <f t="shared" si="4"/>
        <v>85.32499999999999</v>
      </c>
      <c r="G47" s="15"/>
      <c r="H47" s="83"/>
    </row>
    <row r="48" spans="1:8" s="1" customFormat="1" ht="12.75">
      <c r="A48" s="6" t="s">
        <v>1</v>
      </c>
      <c r="B48" s="53"/>
      <c r="C48" s="53"/>
      <c r="D48" s="53"/>
      <c r="E48" s="53"/>
      <c r="F48" s="51"/>
      <c r="G48" s="51"/>
      <c r="H48" s="84"/>
    </row>
    <row r="49" spans="1:8" s="22" customFormat="1" ht="15.75" customHeight="1">
      <c r="A49" s="4" t="s">
        <v>11</v>
      </c>
      <c r="B49" s="48">
        <v>341.6</v>
      </c>
      <c r="C49" s="63"/>
      <c r="D49" s="48">
        <v>336.9</v>
      </c>
      <c r="E49" s="48"/>
      <c r="F49" s="54">
        <f aca="true" t="shared" si="5" ref="F49:F56">D49/B49*100</f>
        <v>98.62412177985948</v>
      </c>
      <c r="G49" s="51"/>
      <c r="H49" s="85"/>
    </row>
    <row r="50" spans="1:8" s="22" customFormat="1" ht="12.75">
      <c r="A50" s="4" t="s">
        <v>2</v>
      </c>
      <c r="B50" s="48">
        <v>10</v>
      </c>
      <c r="C50" s="48"/>
      <c r="D50" s="48"/>
      <c r="E50" s="48"/>
      <c r="F50" s="54">
        <f t="shared" si="5"/>
        <v>0</v>
      </c>
      <c r="G50" s="51"/>
      <c r="H50" s="85"/>
    </row>
    <row r="51" spans="1:8" s="22" customFormat="1" ht="18" customHeight="1">
      <c r="A51" s="4" t="s">
        <v>13</v>
      </c>
      <c r="B51" s="48">
        <v>48.4</v>
      </c>
      <c r="C51" s="48"/>
      <c r="D51" s="48">
        <v>4.4</v>
      </c>
      <c r="E51" s="48"/>
      <c r="F51" s="54">
        <f t="shared" si="5"/>
        <v>9.090909090909092</v>
      </c>
      <c r="G51" s="51"/>
      <c r="H51" s="85"/>
    </row>
    <row r="52" spans="1:7" s="20" customFormat="1" ht="0.75" customHeight="1" hidden="1">
      <c r="A52" s="77" t="s">
        <v>6</v>
      </c>
      <c r="B52" s="60"/>
      <c r="C52" s="60"/>
      <c r="D52" s="60"/>
      <c r="E52" s="15"/>
      <c r="F52" s="56" t="e">
        <f t="shared" si="5"/>
        <v>#DIV/0!</v>
      </c>
      <c r="G52" s="60" t="e">
        <f>E52/C52*100</f>
        <v>#DIV/0!</v>
      </c>
    </row>
    <row r="53" spans="1:7" s="23" customFormat="1" ht="21.75" customHeight="1" hidden="1">
      <c r="A53" s="78" t="s">
        <v>7</v>
      </c>
      <c r="B53" s="57"/>
      <c r="C53" s="57"/>
      <c r="D53" s="57"/>
      <c r="E53" s="58"/>
      <c r="F53" s="56" t="e">
        <f t="shared" si="5"/>
        <v>#DIV/0!</v>
      </c>
      <c r="G53" s="60" t="e">
        <f>E53/C53*100</f>
        <v>#DIV/0!</v>
      </c>
    </row>
    <row r="54" spans="1:8" s="28" customFormat="1" ht="21" customHeight="1">
      <c r="A54" s="67" t="s">
        <v>51</v>
      </c>
      <c r="B54" s="68">
        <v>146152.5</v>
      </c>
      <c r="C54" s="68">
        <v>146152.5</v>
      </c>
      <c r="D54" s="68">
        <v>105708.9</v>
      </c>
      <c r="E54" s="68">
        <v>105708.9</v>
      </c>
      <c r="F54" s="68">
        <f t="shared" si="5"/>
        <v>72.3278082824447</v>
      </c>
      <c r="G54" s="68">
        <f>E54/C54*100</f>
        <v>72.3278082824447</v>
      </c>
      <c r="H54" s="83"/>
    </row>
    <row r="55" spans="1:8" s="28" customFormat="1" ht="29.25" customHeight="1">
      <c r="A55" s="45" t="s">
        <v>59</v>
      </c>
      <c r="B55" s="51">
        <v>454.6</v>
      </c>
      <c r="C55" s="51">
        <v>454.6</v>
      </c>
      <c r="D55" s="51">
        <v>454.6</v>
      </c>
      <c r="E55" s="51">
        <v>454.6</v>
      </c>
      <c r="F55" s="51">
        <f t="shared" si="5"/>
        <v>100</v>
      </c>
      <c r="G55" s="51">
        <f>E55/C55*100</f>
        <v>100</v>
      </c>
      <c r="H55" s="83"/>
    </row>
    <row r="56" spans="1:7" s="29" customFormat="1" ht="24" customHeight="1">
      <c r="A56" s="13" t="s">
        <v>38</v>
      </c>
      <c r="B56" s="15">
        <f>B10+B15+B26+B35+B40+B47+B54+B55</f>
        <v>532998.2000000001</v>
      </c>
      <c r="C56" s="15">
        <f>C10+C15+C26+C35+C40+C47+C54+C55</f>
        <v>455576.89999999997</v>
      </c>
      <c r="D56" s="15">
        <f>D10+D15+D26+D35+D40+D47+D54+D55</f>
        <v>399871.4</v>
      </c>
      <c r="E56" s="15">
        <f>E10+E15+E26+E35+E40+E47+E54+E55</f>
        <v>337141.89999999997</v>
      </c>
      <c r="F56" s="15">
        <f t="shared" si="5"/>
        <v>75.0230300965369</v>
      </c>
      <c r="G56" s="15">
        <f>E56/C56*100</f>
        <v>74.00329121164835</v>
      </c>
    </row>
    <row r="57" spans="1:7" s="1" customFormat="1" ht="12.75">
      <c r="A57" s="7" t="s">
        <v>1</v>
      </c>
      <c r="B57" s="53"/>
      <c r="C57" s="53"/>
      <c r="D57" s="53"/>
      <c r="E57" s="53"/>
      <c r="F57" s="51"/>
      <c r="G57" s="51"/>
    </row>
    <row r="58" spans="1:7" s="22" customFormat="1" ht="15" customHeight="1">
      <c r="A58" s="4" t="s">
        <v>11</v>
      </c>
      <c r="B58" s="48">
        <f>B17+B28+B49</f>
        <v>14211.9</v>
      </c>
      <c r="C58" s="48">
        <f>C17+C28+C49</f>
        <v>0</v>
      </c>
      <c r="D58" s="48">
        <f>D17+D28+D49</f>
        <v>11619.6</v>
      </c>
      <c r="E58" s="48">
        <f>E17+E28+E49</f>
        <v>0</v>
      </c>
      <c r="F58" s="54">
        <f aca="true" t="shared" si="6" ref="F58:F67">D58/B58*100</f>
        <v>81.75965212251704</v>
      </c>
      <c r="G58" s="51"/>
    </row>
    <row r="59" spans="1:7" s="22" customFormat="1" ht="13.5" customHeight="1" hidden="1">
      <c r="A59" s="4" t="s">
        <v>62</v>
      </c>
      <c r="B59" s="48">
        <f>B18+B29</f>
        <v>26.1</v>
      </c>
      <c r="C59" s="48"/>
      <c r="D59" s="48">
        <f>D18+D29</f>
        <v>26.1</v>
      </c>
      <c r="E59" s="48"/>
      <c r="F59" s="54">
        <f t="shared" si="6"/>
        <v>100</v>
      </c>
      <c r="G59" s="51"/>
    </row>
    <row r="60" spans="1:7" s="22" customFormat="1" ht="16.5" customHeight="1">
      <c r="A60" s="4" t="s">
        <v>3</v>
      </c>
      <c r="B60" s="48">
        <f>B19</f>
        <v>50363.2</v>
      </c>
      <c r="C60" s="48">
        <f>C19</f>
        <v>0</v>
      </c>
      <c r="D60" s="48">
        <f>D19</f>
        <v>40814.1</v>
      </c>
      <c r="E60" s="48">
        <f>E19</f>
        <v>0</v>
      </c>
      <c r="F60" s="54">
        <f t="shared" si="6"/>
        <v>81.03952886234393</v>
      </c>
      <c r="G60" s="51"/>
    </row>
    <row r="61" spans="1:7" s="22" customFormat="1" ht="16.5" customHeight="1">
      <c r="A61" s="4" t="s">
        <v>2</v>
      </c>
      <c r="B61" s="48">
        <f>B20+B31+B50</f>
        <v>270.3</v>
      </c>
      <c r="C61" s="48">
        <f>C20+C31+C50</f>
        <v>0</v>
      </c>
      <c r="D61" s="48">
        <f>D20+D31+D50</f>
        <v>177.39999999999998</v>
      </c>
      <c r="E61" s="48">
        <f>E20</f>
        <v>0</v>
      </c>
      <c r="F61" s="54">
        <f t="shared" si="6"/>
        <v>65.63078061413243</v>
      </c>
      <c r="G61" s="51"/>
    </row>
    <row r="62" spans="1:7" s="22" customFormat="1" ht="16.5" customHeight="1">
      <c r="A62" s="4" t="s">
        <v>36</v>
      </c>
      <c r="B62" s="48">
        <f>B21+B32+B51+B12+B44</f>
        <v>9695.399999999998</v>
      </c>
      <c r="C62" s="48">
        <f>C21+C32+C51+C12+C44</f>
        <v>1692.9</v>
      </c>
      <c r="D62" s="48">
        <f>D21+D32+D51+D12+D44</f>
        <v>6443.099999999999</v>
      </c>
      <c r="E62" s="48">
        <f>E21+E32+E51+E12+E44</f>
        <v>0</v>
      </c>
      <c r="F62" s="54">
        <f t="shared" si="6"/>
        <v>66.45522618973946</v>
      </c>
      <c r="G62" s="51">
        <f aca="true" t="shared" si="7" ref="G62:G67">E62/C62*100</f>
        <v>0</v>
      </c>
    </row>
    <row r="63" spans="1:7" s="22" customFormat="1" ht="16.5" customHeight="1">
      <c r="A63" s="4" t="s">
        <v>58</v>
      </c>
      <c r="B63" s="48">
        <f>B37</f>
        <v>22147.4</v>
      </c>
      <c r="C63" s="48">
        <f>C37</f>
        <v>21081.7</v>
      </c>
      <c r="D63" s="48">
        <f>D37</f>
        <v>19859.5</v>
      </c>
      <c r="E63" s="48">
        <f>E37</f>
        <v>18866.5</v>
      </c>
      <c r="F63" s="54">
        <f t="shared" si="6"/>
        <v>89.66966777138626</v>
      </c>
      <c r="G63" s="54">
        <f t="shared" si="7"/>
        <v>89.49230849504546</v>
      </c>
    </row>
    <row r="64" spans="1:7" s="22" customFormat="1" ht="24.75" customHeight="1">
      <c r="A64" s="4" t="s">
        <v>18</v>
      </c>
      <c r="B64" s="48">
        <f>B22+B33+B45+B13</f>
        <v>12048.400000000001</v>
      </c>
      <c r="C64" s="48">
        <f>C22+C33+C45+C13</f>
        <v>9300.8</v>
      </c>
      <c r="D64" s="48">
        <f>D22+D33+D45+D13</f>
        <v>7965.4</v>
      </c>
      <c r="E64" s="48">
        <f>E22+E33+E45+E13</f>
        <v>5874</v>
      </c>
      <c r="F64" s="54">
        <f t="shared" si="6"/>
        <v>66.11168287905447</v>
      </c>
      <c r="G64" s="54">
        <f t="shared" si="7"/>
        <v>63.15585756063995</v>
      </c>
    </row>
    <row r="65" spans="1:7" s="22" customFormat="1" ht="17.25" customHeight="1">
      <c r="A65" s="4" t="s">
        <v>63</v>
      </c>
      <c r="B65" s="48">
        <f>B23+B38+B14</f>
        <v>209979.9</v>
      </c>
      <c r="C65" s="48">
        <f>C23+C38+C14</f>
        <v>209245.9</v>
      </c>
      <c r="D65" s="48">
        <f>D23+D38+D14</f>
        <v>139772.90000000002</v>
      </c>
      <c r="E65" s="48">
        <f>E23+E38+E14</f>
        <v>139208.1</v>
      </c>
      <c r="F65" s="54">
        <f t="shared" si="6"/>
        <v>66.56489502090439</v>
      </c>
      <c r="G65" s="54">
        <f t="shared" si="7"/>
        <v>66.52847200351357</v>
      </c>
    </row>
    <row r="66" spans="1:7" s="1" customFormat="1" ht="16.5" customHeight="1">
      <c r="A66" s="64" t="s">
        <v>57</v>
      </c>
      <c r="B66" s="3">
        <f>B39</f>
        <v>1421</v>
      </c>
      <c r="C66" s="3">
        <f>C39</f>
        <v>1421</v>
      </c>
      <c r="D66" s="3">
        <f>D39</f>
        <v>839</v>
      </c>
      <c r="E66" s="3">
        <f>E39</f>
        <v>839</v>
      </c>
      <c r="F66" s="54">
        <f t="shared" si="6"/>
        <v>59.042927515833924</v>
      </c>
      <c r="G66" s="54">
        <f t="shared" si="7"/>
        <v>59.042927515833924</v>
      </c>
    </row>
    <row r="67" spans="1:7" s="1" customFormat="1" ht="12.75">
      <c r="A67" s="6" t="s">
        <v>61</v>
      </c>
      <c r="B67" s="3">
        <f>B34</f>
        <v>66227.5</v>
      </c>
      <c r="C67" s="3">
        <f>C34</f>
        <v>66227.5</v>
      </c>
      <c r="D67" s="3">
        <f>D34</f>
        <v>66190.8</v>
      </c>
      <c r="E67" s="3">
        <f>E34</f>
        <v>66190.8</v>
      </c>
      <c r="F67" s="54">
        <f t="shared" si="6"/>
        <v>99.9445849533804</v>
      </c>
      <c r="G67" s="54">
        <f t="shared" si="7"/>
        <v>99.9445849533804</v>
      </c>
    </row>
  </sheetData>
  <sheetProtection/>
  <mergeCells count="7">
    <mergeCell ref="E1:F1"/>
    <mergeCell ref="A4:F4"/>
    <mergeCell ref="A5:F5"/>
    <mergeCell ref="A7:A9"/>
    <mergeCell ref="B7:B9"/>
    <mergeCell ref="D7:D9"/>
    <mergeCell ref="F7:F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2024-01-17T07:38:12Z</dcterms:modified>
  <cp:category/>
  <cp:version/>
  <cp:contentType/>
  <cp:contentStatus/>
</cp:coreProperties>
</file>