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52" activeTab="0"/>
  </bookViews>
  <sheets>
    <sheet name="ЗФ на 01.03.22 " sheetId="1" r:id="rId1"/>
  </sheets>
  <definedNames>
    <definedName name="_xlnm.Print_Area" localSheetId="0">'ЗФ на 01.03.22 '!$A$1:$G$70</definedName>
  </definedNames>
  <calcPr fullCalcOnLoad="1" refMode="R1C1"/>
</workbook>
</file>

<file path=xl/sharedStrings.xml><?xml version="1.0" encoding="utf-8"?>
<sst xmlns="http://schemas.openxmlformats.org/spreadsheetml/2006/main" count="81" uniqueCount="47">
  <si>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</si>
  <si>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</si>
  <si>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</si>
  <si>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</si>
  <si>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</si>
  <si>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</si>
  <si>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</si>
  <si>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</si>
  <si>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</si>
  <si>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</si>
  <si>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</si>
  <si>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</si>
  <si>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</si>
  <si>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</si>
  <si>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</si>
  <si>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</si>
  <si>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</si>
  <si>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інші</t>
  </si>
  <si>
    <t>- інші виплати населенню</t>
  </si>
  <si>
    <t>-виплата пенсій і допомоги, інші виплати населенню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</si>
  <si>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</si>
  <si>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</si>
  <si>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</si>
  <si>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</si>
  <si>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</si>
  <si>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</si>
  <si>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</si>
  <si>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</si>
  <si>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</si>
  <si>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</si>
  <si>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</si>
  <si>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</si>
  <si>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</si>
  <si>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медикаменти</t>
  </si>
  <si>
    <t>Результат виконання до  плану</t>
  </si>
  <si>
    <t>-  житлово експлуатаційне  господарство</t>
  </si>
  <si>
    <t xml:space="preserve"> план на січень-лютий </t>
  </si>
  <si>
    <t>на січень-лютий</t>
  </si>
  <si>
    <t>- інші видатки (без  видатків жкг)</t>
  </si>
  <si>
    <t>- оплата комун. та енергоносіїв</t>
  </si>
  <si>
    <t xml:space="preserve">Затверджено розписом на 2022 рік </t>
  </si>
  <si>
    <t>Виконано станом на 01.03.2022</t>
  </si>
  <si>
    <t xml:space="preserve">- інші видатки </t>
  </si>
  <si>
    <t xml:space="preserve">Аналіз використання коштів загального фонду бюджету міста Києва 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</si>
  <si>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</si>
  <si>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>зарплата педагогічним працівникам приватних закладів освіти</t>
  </si>
  <si>
    <t>Подільською районною в місті Києві державною адміністрацією  в розрізі галузей за січень-лютий  2022 року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</si>
</sst>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12" fontId="55" fillId="0" borderId="0" xfId="0" applyNumberFormat="1" applyFont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12" fontId="55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4" fontId="55" fillId="0" borderId="0" xfId="0" applyNumberFormat="1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" fontId="55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212" fontId="58" fillId="0" borderId="10" xfId="0" applyNumberFormat="1" applyFont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12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212" fontId="59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60" fillId="3" borderId="10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12" fontId="12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0.140625" style="1" customWidth="1"/>
    <col min="2" max="2" width="17.28125" style="6" customWidth="1"/>
    <col min="3" max="3" width="14.7109375" style="6" customWidth="1"/>
    <col min="4" max="4" width="15.421875" style="6" customWidth="1"/>
    <col min="5" max="5" width="10.57421875" style="6" customWidth="1"/>
    <col min="6" max="6" width="12.8515625" style="6" customWidth="1"/>
    <col min="7" max="7" width="16.7109375" style="6" customWidth="1"/>
    <col min="8" max="8" width="12.00390625" style="6" hidden="1" customWidth="1"/>
    <col min="9" max="9" width="9.28125" style="6" bestFit="1" customWidth="1"/>
    <col min="10" max="10" width="11.8515625" style="6" bestFit="1" customWidth="1"/>
    <col min="11" max="11" width="12.421875" style="6" bestFit="1" customWidth="1"/>
    <col min="12" max="16384" width="9.140625" style="6" customWidth="1"/>
  </cols>
  <sheetData>
    <row r="1" spans="2:7" s="1" customFormat="1" ht="12.75">
      <c r="B1" s="6"/>
      <c r="C1" s="6"/>
      <c r="D1" s="6"/>
      <c r="E1" s="6"/>
      <c r="F1" s="79"/>
      <c r="G1" s="79"/>
    </row>
    <row r="2" spans="1:7" s="1" customFormat="1" ht="24" customHeight="1">
      <c r="A2" s="15"/>
      <c r="B2" s="6"/>
      <c r="C2" s="6"/>
      <c r="D2" s="6"/>
      <c r="E2" s="6"/>
      <c r="F2" s="79"/>
      <c r="G2" s="79"/>
    </row>
    <row r="3" spans="2:7" s="1" customFormat="1" ht="12.75" hidden="1">
      <c r="B3" s="6"/>
      <c r="C3" s="6"/>
      <c r="D3" s="6"/>
      <c r="E3" s="6"/>
      <c r="F3" s="6"/>
      <c r="G3" s="6"/>
    </row>
    <row r="4" spans="1:8" s="1" customFormat="1" ht="18.75">
      <c r="A4" s="80" t="s">
        <v>43</v>
      </c>
      <c r="B4" s="80"/>
      <c r="C4" s="80"/>
      <c r="D4" s="80"/>
      <c r="E4" s="80"/>
      <c r="F4" s="80"/>
      <c r="G4" s="80"/>
      <c r="H4" s="37"/>
    </row>
    <row r="5" spans="1:8" s="1" customFormat="1" ht="18.75">
      <c r="A5" s="80" t="s">
        <v>46</v>
      </c>
      <c r="B5" s="80"/>
      <c r="C5" s="80"/>
      <c r="D5" s="80"/>
      <c r="E5" s="80"/>
      <c r="F5" s="80"/>
      <c r="G5" s="80"/>
      <c r="H5" s="37"/>
    </row>
    <row r="6" spans="1:8" s="1" customFormat="1" ht="19.5" customHeight="1">
      <c r="A6" s="37"/>
      <c r="B6" s="39"/>
      <c r="C6" s="39"/>
      <c r="D6" s="39"/>
      <c r="E6" s="39"/>
      <c r="F6" s="39"/>
      <c r="G6" s="57" t="s">
        <v>1</v>
      </c>
      <c r="H6" s="37"/>
    </row>
    <row r="7" spans="1:8" s="5" customFormat="1" ht="18.75" customHeight="1">
      <c r="A7" s="70" t="s">
        <v>0</v>
      </c>
      <c r="B7" s="70" t="s">
        <v>40</v>
      </c>
      <c r="C7" s="73" t="s">
        <v>36</v>
      </c>
      <c r="D7" s="70" t="s">
        <v>41</v>
      </c>
      <c r="E7" s="76" t="s">
        <v>34</v>
      </c>
      <c r="F7" s="77"/>
      <c r="G7" s="78"/>
      <c r="H7" s="37"/>
    </row>
    <row r="8" spans="1:8" s="5" customFormat="1" ht="22.5" customHeight="1">
      <c r="A8" s="74"/>
      <c r="B8" s="71"/>
      <c r="C8" s="73"/>
      <c r="D8" s="74"/>
      <c r="E8" s="70" t="s">
        <v>10</v>
      </c>
      <c r="F8" s="73" t="s">
        <v>37</v>
      </c>
      <c r="G8" s="73"/>
      <c r="H8" s="37"/>
    </row>
    <row r="9" spans="1:8" s="5" customFormat="1" ht="17.25" customHeight="1">
      <c r="A9" s="75"/>
      <c r="B9" s="72"/>
      <c r="C9" s="73"/>
      <c r="D9" s="75"/>
      <c r="E9" s="75"/>
      <c r="F9" s="58" t="s">
        <v>16</v>
      </c>
      <c r="G9" s="58" t="s">
        <v>15</v>
      </c>
      <c r="H9" s="37"/>
    </row>
    <row r="10" spans="1:8" s="12" customFormat="1" ht="36.75" customHeight="1">
      <c r="A10" s="32" t="s">
        <v>22</v>
      </c>
      <c r="B10" s="50">
        <f>B12+B13+B14</f>
        <v>103557.79999999999</v>
      </c>
      <c r="C10" s="50">
        <f>C12+C13+C14</f>
        <v>16169.7</v>
      </c>
      <c r="D10" s="50">
        <f>D12+D13+D14</f>
        <v>12721.7</v>
      </c>
      <c r="E10" s="50">
        <f>D10/B10*100</f>
        <v>12.284637178464589</v>
      </c>
      <c r="F10" s="50">
        <f>D10/C10*100</f>
        <v>78.67616591526127</v>
      </c>
      <c r="G10" s="50">
        <f>D10-C10</f>
        <v>-3448</v>
      </c>
      <c r="H10" s="59">
        <v>692</v>
      </c>
    </row>
    <row r="11" spans="1:8" ht="20.25" customHeight="1">
      <c r="A11" s="30" t="s">
        <v>2</v>
      </c>
      <c r="B11" s="48"/>
      <c r="C11" s="48"/>
      <c r="D11" s="48"/>
      <c r="E11" s="49"/>
      <c r="F11" s="49"/>
      <c r="G11" s="45"/>
      <c r="H11" s="39"/>
    </row>
    <row r="12" spans="1:8" s="13" customFormat="1" ht="26.25" customHeight="1">
      <c r="A12" s="30" t="s">
        <v>12</v>
      </c>
      <c r="B12" s="44">
        <v>96609.2</v>
      </c>
      <c r="C12" s="44">
        <v>14561.1</v>
      </c>
      <c r="D12" s="44">
        <v>12455.5</v>
      </c>
      <c r="E12" s="45">
        <f>D12/B12*100</f>
        <v>12.892664466738157</v>
      </c>
      <c r="F12" s="45">
        <f>D12/C12*100</f>
        <v>85.53955401721024</v>
      </c>
      <c r="G12" s="45">
        <f>D12-C12</f>
        <v>-2105.6000000000004</v>
      </c>
      <c r="H12" s="60"/>
    </row>
    <row r="13" spans="1:8" s="13" customFormat="1" ht="36.75" customHeight="1">
      <c r="A13" s="30" t="s">
        <v>3</v>
      </c>
      <c r="B13" s="44">
        <v>2540.9</v>
      </c>
      <c r="C13" s="44">
        <v>738.1</v>
      </c>
      <c r="D13" s="44">
        <v>92</v>
      </c>
      <c r="E13" s="45">
        <f>D13/B13*100</f>
        <v>3.6207642961155493</v>
      </c>
      <c r="F13" s="45">
        <f>D13/C13*100</f>
        <v>12.464435713317979</v>
      </c>
      <c r="G13" s="45">
        <f>D13-C13</f>
        <v>-646.1</v>
      </c>
      <c r="H13" s="60"/>
    </row>
    <row r="14" spans="1:8" s="13" customFormat="1" ht="27" customHeight="1">
      <c r="A14" s="30" t="s">
        <v>14</v>
      </c>
      <c r="B14" s="44">
        <v>4407.7</v>
      </c>
      <c r="C14" s="44">
        <v>870.5</v>
      </c>
      <c r="D14" s="44">
        <v>174.2</v>
      </c>
      <c r="E14" s="45">
        <f>D14/B14*100</f>
        <v>3.9521746035347234</v>
      </c>
      <c r="F14" s="45">
        <f>D14/C14*100</f>
        <v>20.011487650775415</v>
      </c>
      <c r="G14" s="45">
        <f>D14-C14</f>
        <v>-696.3</v>
      </c>
      <c r="H14" s="60">
        <v>628</v>
      </c>
    </row>
    <row r="15" spans="1:8" s="12" customFormat="1" ht="20.25" customHeight="1">
      <c r="A15" s="32" t="s">
        <v>23</v>
      </c>
      <c r="B15" s="50">
        <v>1601461.9</v>
      </c>
      <c r="C15" s="50">
        <v>292018.2</v>
      </c>
      <c r="D15" s="50">
        <v>131086.6</v>
      </c>
      <c r="E15" s="50">
        <f>D15/B15*100</f>
        <v>8.185433571663491</v>
      </c>
      <c r="F15" s="50">
        <f>D15/C15*100</f>
        <v>44.889873302417456</v>
      </c>
      <c r="G15" s="50">
        <f>D15-C15</f>
        <v>-160931.6</v>
      </c>
      <c r="H15" s="59">
        <v>323</v>
      </c>
    </row>
    <row r="16" spans="1:8" ht="18.75">
      <c r="A16" s="30" t="s">
        <v>2</v>
      </c>
      <c r="B16" s="48"/>
      <c r="C16" s="48"/>
      <c r="D16" s="48"/>
      <c r="E16" s="49"/>
      <c r="F16" s="49"/>
      <c r="G16" s="45"/>
      <c r="H16" s="39"/>
    </row>
    <row r="17" spans="1:8" s="13" customFormat="1" ht="37.5">
      <c r="A17" s="30" t="s">
        <v>12</v>
      </c>
      <c r="B17" s="44">
        <v>1306929.6</v>
      </c>
      <c r="C17" s="44">
        <v>228429.3</v>
      </c>
      <c r="D17" s="44">
        <v>124989.8</v>
      </c>
      <c r="E17" s="45">
        <f aca="true" t="shared" si="0" ref="E17:E23">D17/B17*100</f>
        <v>9.563621483513725</v>
      </c>
      <c r="F17" s="45">
        <f aca="true" t="shared" si="1" ref="F17:F23">D17/C17*100</f>
        <v>54.71706125265017</v>
      </c>
      <c r="G17" s="45">
        <f aca="true" t="shared" si="2" ref="G17:G23">D17-C17</f>
        <v>-103439.49999999999</v>
      </c>
      <c r="H17" s="61"/>
    </row>
    <row r="18" spans="1:10" s="13" customFormat="1" ht="56.25">
      <c r="A18" s="30" t="s">
        <v>45</v>
      </c>
      <c r="B18" s="44">
        <v>18033.9</v>
      </c>
      <c r="C18" s="44">
        <v>3005.7</v>
      </c>
      <c r="D18" s="44"/>
      <c r="E18" s="45">
        <f t="shared" si="0"/>
        <v>0</v>
      </c>
      <c r="F18" s="45">
        <f t="shared" si="1"/>
        <v>0</v>
      </c>
      <c r="G18" s="45">
        <f t="shared" si="2"/>
        <v>-3005.7</v>
      </c>
      <c r="H18" s="61"/>
      <c r="J18" s="69"/>
    </row>
    <row r="19" spans="1:11" s="13" customFormat="1" ht="15.75" customHeight="1">
      <c r="A19" s="30" t="s">
        <v>13</v>
      </c>
      <c r="B19" s="44">
        <v>1337.5</v>
      </c>
      <c r="C19" s="44"/>
      <c r="D19" s="44"/>
      <c r="E19" s="45">
        <f t="shared" si="0"/>
        <v>0</v>
      </c>
      <c r="F19" s="45"/>
      <c r="G19" s="45">
        <f t="shared" si="2"/>
        <v>0</v>
      </c>
      <c r="H19" s="60"/>
      <c r="K19" s="69"/>
    </row>
    <row r="20" spans="1:10" s="13" customFormat="1" ht="18.75">
      <c r="A20" s="30" t="s">
        <v>4</v>
      </c>
      <c r="B20" s="44">
        <v>29787.4</v>
      </c>
      <c r="C20" s="44">
        <v>10999.2</v>
      </c>
      <c r="D20" s="44">
        <v>3339.3</v>
      </c>
      <c r="E20" s="45">
        <f t="shared" si="0"/>
        <v>11.210444684665328</v>
      </c>
      <c r="F20" s="45">
        <f t="shared" si="1"/>
        <v>30.359480689504693</v>
      </c>
      <c r="G20" s="45">
        <f t="shared" si="2"/>
        <v>-7659.900000000001</v>
      </c>
      <c r="H20" s="61"/>
      <c r="J20" s="69"/>
    </row>
    <row r="21" spans="1:8" s="13" customFormat="1" ht="37.5">
      <c r="A21" s="30" t="s">
        <v>3</v>
      </c>
      <c r="B21" s="44">
        <v>126219</v>
      </c>
      <c r="C21" s="44">
        <v>41239.4</v>
      </c>
      <c r="D21" s="62">
        <v>2754.1</v>
      </c>
      <c r="E21" s="45">
        <f t="shared" si="0"/>
        <v>2.18200112502872</v>
      </c>
      <c r="F21" s="45">
        <f t="shared" si="1"/>
        <v>6.678322187034729</v>
      </c>
      <c r="G21" s="45">
        <f t="shared" si="2"/>
        <v>-38485.3</v>
      </c>
      <c r="H21" s="60"/>
    </row>
    <row r="22" spans="1:8" s="13" customFormat="1" ht="21" customHeight="1">
      <c r="A22" s="30" t="s">
        <v>18</v>
      </c>
      <c r="B22" s="44">
        <v>54.3</v>
      </c>
      <c r="C22" s="44">
        <v>12.7</v>
      </c>
      <c r="D22" s="44"/>
      <c r="E22" s="45">
        <f t="shared" si="0"/>
        <v>0</v>
      </c>
      <c r="F22" s="45">
        <f t="shared" si="1"/>
        <v>0</v>
      </c>
      <c r="G22" s="45">
        <f t="shared" si="2"/>
        <v>-12.7</v>
      </c>
      <c r="H22" s="60">
        <v>162</v>
      </c>
    </row>
    <row r="23" spans="1:8" s="13" customFormat="1" ht="28.5" customHeight="1">
      <c r="A23" s="30" t="s">
        <v>14</v>
      </c>
      <c r="B23" s="44">
        <f>B15-B17-B19-B20-B21-B22-B26</f>
        <v>137134.0999999998</v>
      </c>
      <c r="C23" s="44">
        <f>C15-C17-C19-C20-C21-C22-C26</f>
        <v>11337.600000000024</v>
      </c>
      <c r="D23" s="44">
        <f>D15-D17-D19-D20-D21-D22-D26</f>
        <v>3.4000000000028194</v>
      </c>
      <c r="E23" s="45">
        <f t="shared" si="0"/>
        <v>0.002479324981899341</v>
      </c>
      <c r="F23" s="45">
        <f t="shared" si="1"/>
        <v>0.029988710132680743</v>
      </c>
      <c r="G23" s="45">
        <f t="shared" si="2"/>
        <v>-11334.20000000002</v>
      </c>
      <c r="H23" s="60">
        <v>450</v>
      </c>
    </row>
    <row r="24" spans="1:8" s="13" customFormat="1" ht="17.25" customHeight="1">
      <c r="A24" s="63" t="s">
        <v>29</v>
      </c>
      <c r="B24" s="44">
        <v>66465.7</v>
      </c>
      <c r="C24" s="44">
        <v>2767.3</v>
      </c>
      <c r="D24" s="44"/>
      <c r="E24" s="45">
        <f>D24/B24*100</f>
        <v>0</v>
      </c>
      <c r="F24" s="45">
        <f>D24/C24*100</f>
        <v>0</v>
      </c>
      <c r="G24" s="45">
        <f>D24-C24</f>
        <v>-2767.3</v>
      </c>
      <c r="H24" s="61"/>
    </row>
    <row r="25" spans="1:8" s="13" customFormat="1" ht="18.75" customHeight="1">
      <c r="A25" s="63" t="s">
        <v>31</v>
      </c>
      <c r="B25" s="44">
        <v>52459.4</v>
      </c>
      <c r="C25" s="44">
        <v>5500.7</v>
      </c>
      <c r="D25" s="44">
        <v>3.4</v>
      </c>
      <c r="E25" s="45"/>
      <c r="F25" s="45"/>
      <c r="G25" s="45"/>
      <c r="H25" s="61"/>
    </row>
    <row r="26" spans="1:10" s="14" customFormat="1" ht="1.5" customHeight="1" hidden="1">
      <c r="A26" s="64" t="s">
        <v>32</v>
      </c>
      <c r="B26" s="62"/>
      <c r="C26" s="65"/>
      <c r="D26" s="65"/>
      <c r="E26" s="65"/>
      <c r="F26" s="65"/>
      <c r="G26" s="65"/>
      <c r="H26" s="66">
        <v>881</v>
      </c>
      <c r="I26" s="12"/>
      <c r="J26" s="22"/>
    </row>
    <row r="27" spans="1:9" s="16" customFormat="1" ht="36" customHeight="1">
      <c r="A27" s="32" t="s">
        <v>24</v>
      </c>
      <c r="B27" s="50">
        <v>35977.2</v>
      </c>
      <c r="C27" s="50">
        <v>6038.3</v>
      </c>
      <c r="D27" s="50">
        <v>2261.1</v>
      </c>
      <c r="E27" s="50">
        <f>D27/B27*100</f>
        <v>6.284813715353057</v>
      </c>
      <c r="F27" s="50">
        <f>D27/C27*100</f>
        <v>37.445969892188195</v>
      </c>
      <c r="G27" s="50">
        <f>D27-C27</f>
        <v>-3777.2000000000003</v>
      </c>
      <c r="H27" s="67">
        <v>229</v>
      </c>
      <c r="I27" s="17"/>
    </row>
    <row r="28" spans="1:8" s="1" customFormat="1" ht="18.75">
      <c r="A28" s="30" t="s">
        <v>2</v>
      </c>
      <c r="B28" s="48"/>
      <c r="C28" s="48"/>
      <c r="D28" s="48"/>
      <c r="E28" s="49"/>
      <c r="F28" s="49"/>
      <c r="G28" s="45"/>
      <c r="H28" s="39"/>
    </row>
    <row r="29" spans="1:8" s="11" customFormat="1" ht="18.75" customHeight="1">
      <c r="A29" s="30" t="s">
        <v>12</v>
      </c>
      <c r="B29" s="44">
        <v>25403.3</v>
      </c>
      <c r="C29" s="44">
        <v>3909.4</v>
      </c>
      <c r="D29" s="44">
        <v>2223.4</v>
      </c>
      <c r="E29" s="45">
        <f>D29/B29*100</f>
        <v>8.752406183448608</v>
      </c>
      <c r="F29" s="45">
        <f>D29/C29*100</f>
        <v>56.87317746968844</v>
      </c>
      <c r="G29" s="45">
        <f>D29-C29</f>
        <v>-1686</v>
      </c>
      <c r="H29" s="60"/>
    </row>
    <row r="30" spans="1:8" s="11" customFormat="1" ht="15" customHeight="1" hidden="1">
      <c r="A30" s="30" t="s">
        <v>13</v>
      </c>
      <c r="B30" s="48"/>
      <c r="C30" s="48"/>
      <c r="D30" s="48"/>
      <c r="E30" s="45"/>
      <c r="F30" s="45"/>
      <c r="G30" s="45"/>
      <c r="H30" s="61"/>
    </row>
    <row r="31" spans="1:8" s="11" customFormat="1" ht="0.75" customHeight="1" hidden="1">
      <c r="A31" s="30" t="s">
        <v>4</v>
      </c>
      <c r="B31" s="44"/>
      <c r="C31" s="44"/>
      <c r="D31" s="44"/>
      <c r="E31" s="45"/>
      <c r="F31" s="45"/>
      <c r="G31" s="45">
        <f aca="true" t="shared" si="3" ref="G31:G36">D31-C31</f>
        <v>0</v>
      </c>
      <c r="H31" s="60"/>
    </row>
    <row r="32" spans="1:8" s="11" customFormat="1" ht="37.5">
      <c r="A32" s="30" t="s">
        <v>3</v>
      </c>
      <c r="B32" s="44">
        <v>2077.5</v>
      </c>
      <c r="C32" s="44">
        <v>863.9</v>
      </c>
      <c r="D32" s="44">
        <v>22.1</v>
      </c>
      <c r="E32" s="45">
        <f>D32/B32*100</f>
        <v>1.0637785800240673</v>
      </c>
      <c r="F32" s="45">
        <f>D32/C32*100</f>
        <v>2.5581664544507468</v>
      </c>
      <c r="G32" s="45">
        <f t="shared" si="3"/>
        <v>-841.8</v>
      </c>
      <c r="H32" s="60"/>
    </row>
    <row r="33" spans="1:8" s="11" customFormat="1" ht="18.75">
      <c r="A33" s="30" t="s">
        <v>18</v>
      </c>
      <c r="B33" s="44">
        <v>4320.8</v>
      </c>
      <c r="C33" s="44">
        <v>500</v>
      </c>
      <c r="D33" s="62"/>
      <c r="E33" s="45">
        <f>D33/B33*100</f>
        <v>0</v>
      </c>
      <c r="F33" s="45"/>
      <c r="G33" s="45">
        <f t="shared" si="3"/>
        <v>-500</v>
      </c>
      <c r="H33" s="61"/>
    </row>
    <row r="34" spans="1:8" s="11" customFormat="1" ht="18.75" customHeight="1">
      <c r="A34" s="30" t="s">
        <v>42</v>
      </c>
      <c r="B34" s="44">
        <f>B27-B29-B30-B31-B32-B33-B35</f>
        <v>4175.599999999998</v>
      </c>
      <c r="C34" s="44">
        <f>C27-C29-C30-C31-C32-C33-C35</f>
        <v>765</v>
      </c>
      <c r="D34" s="44">
        <f>D27-D29-D30-D31-D32-D33-D35</f>
        <v>15.599999999999817</v>
      </c>
      <c r="E34" s="45">
        <f>D34/B34*100</f>
        <v>0.37359900373598587</v>
      </c>
      <c r="F34" s="45">
        <f>D34/C34*100</f>
        <v>2.039215686274486</v>
      </c>
      <c r="G34" s="45">
        <f t="shared" si="3"/>
        <v>-749.4000000000002</v>
      </c>
      <c r="H34" s="60">
        <v>314</v>
      </c>
    </row>
    <row r="35" spans="1:8" s="11" customFormat="1" ht="17.25" customHeight="1" hidden="1">
      <c r="A35" s="30" t="s">
        <v>28</v>
      </c>
      <c r="B35" s="44"/>
      <c r="C35" s="44"/>
      <c r="D35" s="44"/>
      <c r="E35" s="45"/>
      <c r="F35" s="45"/>
      <c r="G35" s="45">
        <f t="shared" si="3"/>
        <v>0</v>
      </c>
      <c r="H35" s="61"/>
    </row>
    <row r="36" spans="1:8" s="12" customFormat="1" ht="36.75" customHeight="1">
      <c r="A36" s="32" t="s">
        <v>25</v>
      </c>
      <c r="B36" s="50">
        <f>B38+B39+B40</f>
        <v>65156.3</v>
      </c>
      <c r="C36" s="50">
        <f>C38+C39</f>
        <v>10384.599999999999</v>
      </c>
      <c r="D36" s="50">
        <f>D38+D39</f>
        <v>5450.5</v>
      </c>
      <c r="E36" s="50">
        <f>D36/B36*100</f>
        <v>8.365269359985144</v>
      </c>
      <c r="F36" s="50">
        <f>D36/C36*100</f>
        <v>52.486374053887495</v>
      </c>
      <c r="G36" s="50">
        <f t="shared" si="3"/>
        <v>-4934.0999999999985</v>
      </c>
      <c r="H36" s="59">
        <v>425</v>
      </c>
    </row>
    <row r="37" spans="1:8" ht="15.75" customHeight="1">
      <c r="A37" s="30" t="s">
        <v>2</v>
      </c>
      <c r="B37" s="44"/>
      <c r="C37" s="44"/>
      <c r="D37" s="48"/>
      <c r="E37" s="49"/>
      <c r="F37" s="49"/>
      <c r="G37" s="45"/>
      <c r="H37" s="39"/>
    </row>
    <row r="38" spans="1:8" s="13" customFormat="1" ht="43.5" customHeight="1">
      <c r="A38" s="30" t="s">
        <v>35</v>
      </c>
      <c r="B38" s="44">
        <v>1245.3</v>
      </c>
      <c r="C38" s="44">
        <v>248.3</v>
      </c>
      <c r="D38" s="44"/>
      <c r="E38" s="45"/>
      <c r="F38" s="45"/>
      <c r="G38" s="45">
        <f>D38-C38</f>
        <v>-248.3</v>
      </c>
      <c r="H38" s="61"/>
    </row>
    <row r="39" spans="1:8" s="13" customFormat="1" ht="26.25" customHeight="1">
      <c r="A39" s="30" t="s">
        <v>20</v>
      </c>
      <c r="B39" s="44">
        <v>63911</v>
      </c>
      <c r="C39" s="44">
        <v>10136.3</v>
      </c>
      <c r="D39" s="44">
        <v>5450.5</v>
      </c>
      <c r="E39" s="45">
        <f>D39/B39*100</f>
        <v>8.528265869725086</v>
      </c>
      <c r="F39" s="45">
        <f>D39/C39*100</f>
        <v>53.772086461529355</v>
      </c>
      <c r="G39" s="45">
        <f>D39-C39</f>
        <v>-4685.799999999999</v>
      </c>
      <c r="H39" s="61"/>
    </row>
    <row r="40" spans="1:8" s="10" customFormat="1" ht="24" customHeight="1" hidden="1">
      <c r="A40" s="30" t="s">
        <v>28</v>
      </c>
      <c r="B40" s="62"/>
      <c r="C40" s="62"/>
      <c r="D40" s="62"/>
      <c r="E40" s="45"/>
      <c r="F40" s="45"/>
      <c r="G40" s="45"/>
      <c r="H40" s="68"/>
    </row>
    <row r="41" spans="1:7" s="19" customFormat="1" ht="27.75" customHeight="1" hidden="1">
      <c r="A41" s="20"/>
      <c r="B41" s="42"/>
      <c r="C41" s="42"/>
      <c r="D41" s="42"/>
      <c r="E41" s="41"/>
      <c r="F41" s="42"/>
      <c r="G41" s="43"/>
    </row>
    <row r="42" spans="1:8" s="17" customFormat="1" ht="33.75" customHeight="1">
      <c r="A42" s="32" t="s">
        <v>26</v>
      </c>
      <c r="B42" s="50">
        <v>24128.4</v>
      </c>
      <c r="C42" s="50">
        <v>3816.9</v>
      </c>
      <c r="D42" s="50">
        <v>1967.8</v>
      </c>
      <c r="E42" s="50">
        <f>D42/B42*100</f>
        <v>8.15553455678785</v>
      </c>
      <c r="F42" s="50">
        <f>D42/C42*100</f>
        <v>51.5549267730357</v>
      </c>
      <c r="G42" s="50">
        <f>D42-C42</f>
        <v>-1849.1000000000001</v>
      </c>
      <c r="H42" s="17">
        <v>197</v>
      </c>
    </row>
    <row r="43" spans="1:8" s="1" customFormat="1" ht="20.25" customHeight="1">
      <c r="A43" s="30" t="s">
        <v>2</v>
      </c>
      <c r="B43" s="48"/>
      <c r="C43" s="48"/>
      <c r="D43" s="48"/>
      <c r="E43" s="45"/>
      <c r="F43" s="45"/>
      <c r="G43" s="45"/>
      <c r="H43" s="6"/>
    </row>
    <row r="44" spans="1:8" s="11" customFormat="1" ht="37.5">
      <c r="A44" s="30" t="s">
        <v>12</v>
      </c>
      <c r="B44" s="44">
        <v>19836.4</v>
      </c>
      <c r="C44" s="44">
        <v>3074.7</v>
      </c>
      <c r="D44" s="44">
        <v>1960.7</v>
      </c>
      <c r="E44" s="45">
        <f>D44/B44*100</f>
        <v>9.88435401584965</v>
      </c>
      <c r="F44" s="45">
        <f>D44/C44*100</f>
        <v>63.768822974599146</v>
      </c>
      <c r="G44" s="45">
        <f>D44-C44</f>
        <v>-1113.9999999999998</v>
      </c>
      <c r="H44" s="13"/>
    </row>
    <row r="45" spans="1:7" s="11" customFormat="1" ht="18.75">
      <c r="A45" s="30" t="s">
        <v>39</v>
      </c>
      <c r="B45" s="44">
        <v>1558.3</v>
      </c>
      <c r="C45" s="44">
        <v>628.1</v>
      </c>
      <c r="D45" s="44">
        <v>0.1</v>
      </c>
      <c r="E45" s="45">
        <f>D45/B45*100</f>
        <v>0.006417249566835655</v>
      </c>
      <c r="F45" s="45">
        <f>D45/C45*100</f>
        <v>0.01592103168285305</v>
      </c>
      <c r="G45" s="45">
        <f>D45-C45</f>
        <v>-628</v>
      </c>
    </row>
    <row r="46" spans="1:8" s="11" customFormat="1" ht="18.75" customHeight="1">
      <c r="A46" s="30" t="s">
        <v>14</v>
      </c>
      <c r="B46" s="44">
        <f>B42-B44-B45</f>
        <v>2733.7</v>
      </c>
      <c r="C46" s="44">
        <f>C42-C44-C45</f>
        <v>114.10000000000025</v>
      </c>
      <c r="D46" s="44">
        <f>D42-D44-D45</f>
        <v>6.999999999999909</v>
      </c>
      <c r="E46" s="45">
        <f>D46/B46*100</f>
        <v>0.25606321103266305</v>
      </c>
      <c r="F46" s="45">
        <f>D46/C46*100</f>
        <v>6.134969325153281</v>
      </c>
      <c r="G46" s="45">
        <f>D46-C46</f>
        <v>-107.10000000000034</v>
      </c>
      <c r="H46" s="11">
        <v>461</v>
      </c>
    </row>
    <row r="47" spans="1:8" s="12" customFormat="1" ht="12.75" customHeight="1" hidden="1">
      <c r="A47" s="29" t="s">
        <v>5</v>
      </c>
      <c r="B47" s="46"/>
      <c r="C47" s="46"/>
      <c r="D47" s="46"/>
      <c r="E47" s="47" t="e">
        <f>D47/B47*100</f>
        <v>#DIV/0!</v>
      </c>
      <c r="F47" s="47" t="e">
        <f>D47/C47*100</f>
        <v>#DIV/0!</v>
      </c>
      <c r="G47" s="47">
        <f>D47-C47</f>
        <v>0</v>
      </c>
      <c r="H47" s="17"/>
    </row>
    <row r="48" spans="1:8" ht="12.75" customHeight="1" hidden="1">
      <c r="A48" s="30" t="s">
        <v>2</v>
      </c>
      <c r="B48" s="48"/>
      <c r="C48" s="48"/>
      <c r="D48" s="48"/>
      <c r="E48" s="49"/>
      <c r="F48" s="49"/>
      <c r="G48" s="45"/>
      <c r="H48" s="1"/>
    </row>
    <row r="49" spans="1:8" s="13" customFormat="1" ht="0.75" customHeight="1">
      <c r="A49" s="30" t="s">
        <v>28</v>
      </c>
      <c r="B49" s="44"/>
      <c r="C49" s="48"/>
      <c r="D49" s="48"/>
      <c r="E49" s="45" t="e">
        <f>D49/B49*100</f>
        <v>#DIV/0!</v>
      </c>
      <c r="F49" s="45"/>
      <c r="G49" s="45">
        <f>D49-C49</f>
        <v>0</v>
      </c>
      <c r="H49" s="11"/>
    </row>
    <row r="50" spans="1:8" s="17" customFormat="1" ht="41.25" customHeight="1">
      <c r="A50" s="32" t="s">
        <v>27</v>
      </c>
      <c r="B50" s="50">
        <v>13990.5</v>
      </c>
      <c r="C50" s="50">
        <v>2051.4</v>
      </c>
      <c r="D50" s="50">
        <v>999</v>
      </c>
      <c r="E50" s="50">
        <f>D50/B50*100</f>
        <v>7.140559665487295</v>
      </c>
      <c r="F50" s="50">
        <f>D50/C50*100</f>
        <v>48.69844983913425</v>
      </c>
      <c r="G50" s="50">
        <f>D50-C50</f>
        <v>-1052.4</v>
      </c>
      <c r="H50" s="17">
        <v>73</v>
      </c>
    </row>
    <row r="51" spans="1:7" s="1" customFormat="1" ht="18.75">
      <c r="A51" s="33" t="s">
        <v>2</v>
      </c>
      <c r="B51" s="44"/>
      <c r="C51" s="44"/>
      <c r="D51" s="48"/>
      <c r="E51" s="49"/>
      <c r="F51" s="51"/>
      <c r="G51" s="52"/>
    </row>
    <row r="52" spans="1:7" s="11" customFormat="1" ht="24" customHeight="1">
      <c r="A52" s="30" t="s">
        <v>12</v>
      </c>
      <c r="B52" s="44">
        <v>10242.8</v>
      </c>
      <c r="C52" s="44">
        <v>1512.1</v>
      </c>
      <c r="D52" s="44">
        <v>928.1</v>
      </c>
      <c r="E52" s="45">
        <f>D52/B52*100</f>
        <v>9.060998945600813</v>
      </c>
      <c r="F52" s="45">
        <f>D52/C52*100</f>
        <v>61.378215726473115</v>
      </c>
      <c r="G52" s="45">
        <f>D52-C52</f>
        <v>-583.9999999999999</v>
      </c>
    </row>
    <row r="53" spans="1:7" s="11" customFormat="1" ht="15.75" customHeight="1">
      <c r="A53" s="30" t="s">
        <v>33</v>
      </c>
      <c r="B53" s="44">
        <v>4.9</v>
      </c>
      <c r="C53" s="44"/>
      <c r="D53" s="44"/>
      <c r="E53" s="45"/>
      <c r="F53" s="45"/>
      <c r="G53" s="45"/>
    </row>
    <row r="54" spans="1:7" s="11" customFormat="1" ht="18.75">
      <c r="A54" s="30" t="s">
        <v>39</v>
      </c>
      <c r="B54" s="44">
        <v>722.7</v>
      </c>
      <c r="C54" s="44">
        <v>220.5</v>
      </c>
      <c r="D54" s="44">
        <v>68.4</v>
      </c>
      <c r="E54" s="45">
        <f>D54/B54*100</f>
        <v>9.464508094645081</v>
      </c>
      <c r="F54" s="45">
        <f>D54/C54*100</f>
        <v>31.020408163265305</v>
      </c>
      <c r="G54" s="45">
        <f>D54-C54</f>
        <v>-152.1</v>
      </c>
    </row>
    <row r="55" spans="1:8" s="11" customFormat="1" ht="20.25" customHeight="1">
      <c r="A55" s="30" t="s">
        <v>14</v>
      </c>
      <c r="B55" s="44">
        <f>B50-B52-B54-B53</f>
        <v>3020.100000000001</v>
      </c>
      <c r="C55" s="44">
        <f>C50-C52-C54-C53</f>
        <v>318.8000000000002</v>
      </c>
      <c r="D55" s="44">
        <f>D50-D52-D54-D53</f>
        <v>2.4999999999999716</v>
      </c>
      <c r="E55" s="45">
        <f>D55/B55*100</f>
        <v>0.08277871593655743</v>
      </c>
      <c r="F55" s="45">
        <f>D55/C55*100</f>
        <v>0.784190715181923</v>
      </c>
      <c r="G55" s="45">
        <f>D55-C55</f>
        <v>-316.3000000000002</v>
      </c>
      <c r="H55" s="11">
        <v>352</v>
      </c>
    </row>
    <row r="56" spans="1:8" s="12" customFormat="1" ht="25.5" customHeight="1" hidden="1">
      <c r="A56" s="34" t="s">
        <v>44</v>
      </c>
      <c r="B56" s="46"/>
      <c r="C56" s="46"/>
      <c r="D56" s="46"/>
      <c r="E56" s="47" t="e">
        <f aca="true" t="shared" si="4" ref="E56:E61">D56/B56*100</f>
        <v>#DIV/0!</v>
      </c>
      <c r="F56" s="49" t="e">
        <f>D56/C56*100</f>
        <v>#DIV/0!</v>
      </c>
      <c r="G56" s="45">
        <f aca="true" t="shared" si="5" ref="G56:G61">D56-C56</f>
        <v>0</v>
      </c>
      <c r="H56" s="17"/>
    </row>
    <row r="57" spans="1:8" s="12" customFormat="1" ht="12.75" customHeight="1" hidden="1">
      <c r="A57" s="34" t="s">
        <v>6</v>
      </c>
      <c r="B57" s="46"/>
      <c r="C57" s="46"/>
      <c r="D57" s="46"/>
      <c r="E57" s="47" t="e">
        <f t="shared" si="4"/>
        <v>#DIV/0!</v>
      </c>
      <c r="F57" s="47" t="e">
        <f>D57/C57*100</f>
        <v>#DIV/0!</v>
      </c>
      <c r="G57" s="47">
        <f t="shared" si="5"/>
        <v>0</v>
      </c>
      <c r="H57" s="17"/>
    </row>
    <row r="58" spans="1:8" s="9" customFormat="1" ht="18.75" hidden="1">
      <c r="A58" s="35" t="s">
        <v>7</v>
      </c>
      <c r="B58" s="53"/>
      <c r="C58" s="53"/>
      <c r="D58" s="53">
        <v>0</v>
      </c>
      <c r="E58" s="50" t="e">
        <f t="shared" si="4"/>
        <v>#DIV/0!</v>
      </c>
      <c r="F58" s="50"/>
      <c r="G58" s="50">
        <f t="shared" si="5"/>
        <v>0</v>
      </c>
      <c r="H58" s="3"/>
    </row>
    <row r="59" spans="1:8" s="12" customFormat="1" ht="38.25" customHeight="1" hidden="1">
      <c r="A59" s="34" t="s">
        <v>8</v>
      </c>
      <c r="B59" s="46"/>
      <c r="C59" s="46"/>
      <c r="D59" s="46"/>
      <c r="E59" s="47" t="e">
        <f t="shared" si="4"/>
        <v>#DIV/0!</v>
      </c>
      <c r="F59" s="47" t="e">
        <f>D59/C59*100</f>
        <v>#DIV/0!</v>
      </c>
      <c r="G59" s="47">
        <f t="shared" si="5"/>
        <v>0</v>
      </c>
      <c r="H59" s="17"/>
    </row>
    <row r="60" spans="1:8" s="12" customFormat="1" ht="30.75" customHeight="1" hidden="1">
      <c r="A60" s="34" t="s">
        <v>11</v>
      </c>
      <c r="B60" s="46"/>
      <c r="C60" s="46"/>
      <c r="D60" s="46"/>
      <c r="E60" s="47" t="e">
        <f t="shared" si="4"/>
        <v>#DIV/0!</v>
      </c>
      <c r="F60" s="47" t="e">
        <f>D60/C60*100</f>
        <v>#DIV/0!</v>
      </c>
      <c r="G60" s="47">
        <f t="shared" si="5"/>
        <v>0</v>
      </c>
      <c r="H60" s="17"/>
    </row>
    <row r="61" spans="1:7" s="18" customFormat="1" ht="20.25" customHeight="1">
      <c r="A61" s="35" t="s">
        <v>9</v>
      </c>
      <c r="B61" s="50">
        <f>B59+B58+B57+B56+B50+B47+B42+B36+B27+B15+B10+B60</f>
        <v>1844272.0999999999</v>
      </c>
      <c r="C61" s="50">
        <f>C59+C58+C57+C56+C50+C47+C42+C36+C27+C15+C10+C60</f>
        <v>330479.10000000003</v>
      </c>
      <c r="D61" s="50">
        <f>D59+D58+D57+D56+D50+D47+D42+D36+D27+D15+D10+D60</f>
        <v>154486.7</v>
      </c>
      <c r="E61" s="50">
        <f t="shared" si="4"/>
        <v>8.376567644221264</v>
      </c>
      <c r="F61" s="50">
        <f>D61/C61*100</f>
        <v>46.746284409513336</v>
      </c>
      <c r="G61" s="50">
        <f t="shared" si="5"/>
        <v>-175992.40000000002</v>
      </c>
    </row>
    <row r="62" spans="1:7" ht="18.75">
      <c r="A62" s="36" t="s">
        <v>2</v>
      </c>
      <c r="B62" s="48"/>
      <c r="C62" s="48"/>
      <c r="D62" s="48"/>
      <c r="E62" s="49"/>
      <c r="F62" s="51"/>
      <c r="G62" s="52"/>
    </row>
    <row r="63" spans="1:8" s="13" customFormat="1" ht="37.5">
      <c r="A63" s="30" t="s">
        <v>12</v>
      </c>
      <c r="B63" s="44">
        <f>B12+B17+B29+B44+B52</f>
        <v>1459021.3</v>
      </c>
      <c r="C63" s="44">
        <f>C12+C17+C29+C44+C52</f>
        <v>251486.6</v>
      </c>
      <c r="D63" s="44">
        <f>D12+D17+D29+D44+D52</f>
        <v>142557.5</v>
      </c>
      <c r="E63" s="45">
        <f aca="true" t="shared" si="6" ref="E63:E68">D63/B63*100</f>
        <v>9.770762085515818</v>
      </c>
      <c r="F63" s="45">
        <f aca="true" t="shared" si="7" ref="F63:F72">D63/C63*100</f>
        <v>56.68592282849265</v>
      </c>
      <c r="G63" s="45">
        <f aca="true" t="shared" si="8" ref="G63:G68">D63-C63</f>
        <v>-108929.1</v>
      </c>
      <c r="H63" s="27">
        <f>G85/1000</f>
        <v>756606.95649</v>
      </c>
    </row>
    <row r="64" spans="1:8" s="13" customFormat="1" ht="13.5" customHeight="1">
      <c r="A64" s="30" t="s">
        <v>13</v>
      </c>
      <c r="B64" s="44">
        <f>B19+B30+B53</f>
        <v>1342.4</v>
      </c>
      <c r="C64" s="44">
        <f>C19+C30+C53</f>
        <v>0</v>
      </c>
      <c r="D64" s="44">
        <f>D19+D30+D53</f>
        <v>0</v>
      </c>
      <c r="E64" s="44">
        <f>E19+E30+E53</f>
        <v>0</v>
      </c>
      <c r="F64" s="45"/>
      <c r="G64" s="45">
        <f t="shared" si="8"/>
        <v>0</v>
      </c>
      <c r="H64" s="27">
        <f>G86/1000</f>
        <v>11055.590310000001</v>
      </c>
    </row>
    <row r="65" spans="1:8" s="13" customFormat="1" ht="18.75">
      <c r="A65" s="30" t="s">
        <v>4</v>
      </c>
      <c r="B65" s="44">
        <f>B20+B31</f>
        <v>29787.4</v>
      </c>
      <c r="C65" s="44">
        <f>C20+C31</f>
        <v>10999.2</v>
      </c>
      <c r="D65" s="44">
        <f>D20+D31</f>
        <v>3339.3</v>
      </c>
      <c r="E65" s="45">
        <f t="shared" si="6"/>
        <v>11.210444684665328</v>
      </c>
      <c r="F65" s="45">
        <f t="shared" si="7"/>
        <v>30.359480689504693</v>
      </c>
      <c r="G65" s="45">
        <f t="shared" si="8"/>
        <v>-7659.900000000001</v>
      </c>
      <c r="H65" s="27">
        <f>G87/1000</f>
        <v>28243.49723</v>
      </c>
    </row>
    <row r="66" spans="1:8" s="13" customFormat="1" ht="37.5">
      <c r="A66" s="30" t="s">
        <v>3</v>
      </c>
      <c r="B66" s="44">
        <f>B13+B21+B32+B45+B54</f>
        <v>133118.4</v>
      </c>
      <c r="C66" s="44">
        <f>C13+C21+C32+C45+C54</f>
        <v>43690</v>
      </c>
      <c r="D66" s="44">
        <f>D13+D21+D32+D45+D54</f>
        <v>2936.7</v>
      </c>
      <c r="E66" s="45">
        <f t="shared" si="6"/>
        <v>2.2060812028990733</v>
      </c>
      <c r="F66" s="45">
        <f t="shared" si="7"/>
        <v>6.7216754406042565</v>
      </c>
      <c r="G66" s="45">
        <f t="shared" si="8"/>
        <v>-40753.3</v>
      </c>
      <c r="H66" s="27">
        <f>G88/1000</f>
        <v>67456.47237999999</v>
      </c>
    </row>
    <row r="67" spans="1:8" s="13" customFormat="1" ht="33" customHeight="1">
      <c r="A67" s="30" t="s">
        <v>19</v>
      </c>
      <c r="B67" s="44">
        <f>B22+B33</f>
        <v>4375.1</v>
      </c>
      <c r="C67" s="44">
        <f>C22+C33</f>
        <v>512.7</v>
      </c>
      <c r="D67" s="44">
        <f>D22+D33</f>
        <v>0</v>
      </c>
      <c r="E67" s="45">
        <f t="shared" si="6"/>
        <v>0</v>
      </c>
      <c r="F67" s="45">
        <f t="shared" si="7"/>
        <v>0</v>
      </c>
      <c r="G67" s="45">
        <f t="shared" si="8"/>
        <v>-512.7</v>
      </c>
      <c r="H67" s="27">
        <f>G89/1000</f>
        <v>2344.38477</v>
      </c>
    </row>
    <row r="68" spans="1:7" s="13" customFormat="1" ht="18.75">
      <c r="A68" s="30" t="s">
        <v>14</v>
      </c>
      <c r="B68" s="44">
        <f>B14+B23+B34+B38+B39+B46+B55+B58</f>
        <v>216627.49999999983</v>
      </c>
      <c r="C68" s="44">
        <f>C14+C23+C34+C38+C39+C46+C55+C58</f>
        <v>23790.60000000002</v>
      </c>
      <c r="D68" s="44">
        <f>D14+D23+D34+D38+D39+D46+D55+D58</f>
        <v>5653.200000000003</v>
      </c>
      <c r="E68" s="45">
        <f t="shared" si="6"/>
        <v>2.6096409735606083</v>
      </c>
      <c r="F68" s="45">
        <f t="shared" si="7"/>
        <v>23.7623262969408</v>
      </c>
      <c r="G68" s="45">
        <f t="shared" si="8"/>
        <v>-18137.400000000016</v>
      </c>
    </row>
    <row r="69" spans="1:7" s="13" customFormat="1" ht="18.75" customHeight="1" hidden="1">
      <c r="A69" s="30" t="s">
        <v>38</v>
      </c>
      <c r="B69" s="44">
        <f>B68-B38-B39</f>
        <v>151471.19999999984</v>
      </c>
      <c r="C69" s="44">
        <f>C68-C38-C39</f>
        <v>13406.000000000022</v>
      </c>
      <c r="D69" s="44">
        <f>D68-D38-D39</f>
        <v>202.70000000000255</v>
      </c>
      <c r="E69" s="45">
        <f>D69/B69*100</f>
        <v>0.1338208187431028</v>
      </c>
      <c r="F69" s="45">
        <f>D69/C69*100</f>
        <v>1.5120095479636149</v>
      </c>
      <c r="G69" s="45">
        <f>D69-C69</f>
        <v>-13203.30000000002</v>
      </c>
    </row>
    <row r="70" spans="1:7" s="13" customFormat="1" ht="18.75" hidden="1">
      <c r="A70" s="28" t="s">
        <v>28</v>
      </c>
      <c r="B70" s="54">
        <f>B35+B40+B26</f>
        <v>0</v>
      </c>
      <c r="C70" s="54">
        <f>C35+C40</f>
        <v>0</v>
      </c>
      <c r="D70" s="54">
        <f>D35+D40</f>
        <v>0</v>
      </c>
      <c r="E70" s="55" t="e">
        <f>D70/B70*100</f>
        <v>#DIV/0!</v>
      </c>
      <c r="F70" s="55" t="e">
        <f>D70/C70*100</f>
        <v>#DIV/0!</v>
      </c>
      <c r="G70" s="55">
        <f>D70-C70</f>
        <v>0</v>
      </c>
    </row>
    <row r="71" spans="1:8" ht="0.75" customHeight="1">
      <c r="A71" s="37"/>
      <c r="B71" s="56">
        <f>B61-B63-B64-B65-B66-B67</f>
        <v>216627.49999999977</v>
      </c>
      <c r="C71" s="56"/>
      <c r="D71" s="56"/>
      <c r="E71" s="56"/>
      <c r="F71" s="56"/>
      <c r="G71" s="56"/>
      <c r="H71" s="8"/>
    </row>
    <row r="72" spans="1:7" ht="18.75" hidden="1">
      <c r="A72" s="37"/>
      <c r="B72" s="38"/>
      <c r="C72" s="31">
        <v>9368.6</v>
      </c>
      <c r="D72" s="31">
        <v>190465.2</v>
      </c>
      <c r="E72" s="39"/>
      <c r="F72" s="40">
        <f t="shared" si="7"/>
        <v>2033.0166727152402</v>
      </c>
      <c r="G72" s="39"/>
    </row>
    <row r="73" spans="1:7" ht="18.75" hidden="1">
      <c r="A73" s="37"/>
      <c r="B73" s="31"/>
      <c r="C73" s="31">
        <f>C68-C72</f>
        <v>14422.00000000002</v>
      </c>
      <c r="D73" s="31">
        <f>D68-D72</f>
        <v>-184812</v>
      </c>
      <c r="E73" s="39"/>
      <c r="F73" s="40">
        <f>D73/C73*100</f>
        <v>-1281.4588822632072</v>
      </c>
      <c r="G73" s="39"/>
    </row>
    <row r="74" ht="12.75" hidden="1"/>
    <row r="75" spans="1:4" ht="12.75" hidden="1">
      <c r="A75" s="1">
        <v>2730</v>
      </c>
      <c r="B75" s="6">
        <v>1571.4</v>
      </c>
      <c r="C75" s="6">
        <v>677</v>
      </c>
      <c r="D75" s="6">
        <v>481.7</v>
      </c>
    </row>
    <row r="76" spans="1:4" ht="12.75" hidden="1">
      <c r="A76" s="1">
        <v>2710</v>
      </c>
      <c r="B76" s="6">
        <v>71.9</v>
      </c>
      <c r="C76" s="6">
        <v>35.9</v>
      </c>
      <c r="D76" s="6">
        <v>33.6</v>
      </c>
    </row>
    <row r="77" ht="12.75" hidden="1"/>
    <row r="78" spans="1:4" ht="12.75" hidden="1">
      <c r="A78" s="1" t="s">
        <v>17</v>
      </c>
      <c r="B78" s="8">
        <f>B61-B63-B64-B65-B66-B75-B76</f>
        <v>219359.29999999978</v>
      </c>
      <c r="C78" s="8">
        <f>C61-C63-C64-C65-C66-C75-C76</f>
        <v>23590.40000000003</v>
      </c>
      <c r="D78" s="8">
        <f>D61-D63-D64-D65-D66-D75-D76</f>
        <v>5137.900000000012</v>
      </c>
    </row>
    <row r="79" spans="1:4" ht="12.75" hidden="1">
      <c r="A79" s="1" t="s">
        <v>21</v>
      </c>
      <c r="B79" s="8">
        <v>1008799.4</v>
      </c>
      <c r="C79" s="7">
        <v>937778.5</v>
      </c>
      <c r="D79" s="1">
        <v>967823.8</v>
      </c>
    </row>
    <row r="80" spans="2:4" ht="12.75" hidden="1">
      <c r="B80" s="8">
        <f>B61-B79</f>
        <v>835472.6999999998</v>
      </c>
      <c r="C80" s="8">
        <f>C61-C79</f>
        <v>-607299.3999999999</v>
      </c>
      <c r="D80" s="4">
        <f>D61-D79</f>
        <v>-813337.1000000001</v>
      </c>
    </row>
    <row r="81" ht="12.75" hidden="1"/>
    <row r="82" spans="2:3" ht="12.75" hidden="1">
      <c r="B82" s="8"/>
      <c r="C82" s="8"/>
    </row>
    <row r="83" ht="12.75" hidden="1"/>
    <row r="84" ht="12.75" hidden="1"/>
    <row r="85" spans="1:7" ht="12.75" hidden="1">
      <c r="A85" s="2" t="s">
        <v>12</v>
      </c>
      <c r="B85" s="8" t="e">
        <f>B63-#REF!</f>
        <v>#REF!</v>
      </c>
      <c r="C85" s="8" t="e">
        <f>C63-#REF!</f>
        <v>#REF!</v>
      </c>
      <c r="D85" s="8" t="e">
        <f>D63-#REF!</f>
        <v>#REF!</v>
      </c>
      <c r="E85" s="21">
        <v>639719963.17</v>
      </c>
      <c r="F85" s="1">
        <v>116886993.32</v>
      </c>
      <c r="G85" s="6">
        <f>E85+F85</f>
        <v>756606956.49</v>
      </c>
    </row>
    <row r="86" spans="1:7" ht="12.75" hidden="1">
      <c r="A86" s="2" t="s">
        <v>13</v>
      </c>
      <c r="B86" s="8" t="e">
        <f>B64-#REF!</f>
        <v>#REF!</v>
      </c>
      <c r="C86" s="8" t="e">
        <f>C64-#REF!</f>
        <v>#REF!</v>
      </c>
      <c r="D86" s="8" t="e">
        <f>D64-#REF!</f>
        <v>#REF!</v>
      </c>
      <c r="E86" s="23">
        <v>267624.39</v>
      </c>
      <c r="F86" s="1">
        <f>2901445.75+7886520.17</f>
        <v>10787965.92</v>
      </c>
      <c r="G86" s="24">
        <f>E86+F86</f>
        <v>11055590.31</v>
      </c>
    </row>
    <row r="87" spans="1:7" ht="12.75" hidden="1">
      <c r="A87" s="2" t="s">
        <v>4</v>
      </c>
      <c r="B87" s="8" t="e">
        <f>B65-#REF!</f>
        <v>#REF!</v>
      </c>
      <c r="C87" s="8" t="e">
        <f>C65-#REF!</f>
        <v>#REF!</v>
      </c>
      <c r="D87" s="8" t="e">
        <f>D65-#REF!</f>
        <v>#REF!</v>
      </c>
      <c r="E87" s="1">
        <v>28243497.23</v>
      </c>
      <c r="G87" s="6">
        <f>E87+F87</f>
        <v>28243497.23</v>
      </c>
    </row>
    <row r="88" spans="1:7" ht="12.75" hidden="1">
      <c r="A88" s="2" t="s">
        <v>3</v>
      </c>
      <c r="B88" s="8" t="e">
        <f>B66-#REF!</f>
        <v>#REF!</v>
      </c>
      <c r="C88" s="8" t="e">
        <f>C66-#REF!</f>
        <v>#REF!</v>
      </c>
      <c r="D88" s="8" t="e">
        <f>D66-#REF!</f>
        <v>#REF!</v>
      </c>
      <c r="E88" s="25">
        <v>61376658.7</v>
      </c>
      <c r="F88" s="1">
        <v>6079813.68</v>
      </c>
      <c r="G88" s="6">
        <f>E88+F88</f>
        <v>67456472.38</v>
      </c>
    </row>
    <row r="89" spans="1:7" ht="25.5" hidden="1">
      <c r="A89" s="2" t="s">
        <v>19</v>
      </c>
      <c r="B89" s="26" t="e">
        <f>B67-#REF!</f>
        <v>#REF!</v>
      </c>
      <c r="C89" s="26" t="e">
        <f>C67-#REF!</f>
        <v>#REF!</v>
      </c>
      <c r="D89" s="8" t="e">
        <f>D67-#REF!</f>
        <v>#REF!</v>
      </c>
      <c r="E89" s="4">
        <v>2295565.73</v>
      </c>
      <c r="F89" s="1">
        <v>48819.04</v>
      </c>
      <c r="G89" s="6">
        <f>E89+F89</f>
        <v>2344384.77</v>
      </c>
    </row>
    <row r="90" ht="12.75" hidden="1">
      <c r="G90" s="6">
        <v>492170.25</v>
      </c>
    </row>
    <row r="91" spans="1:4" ht="12.75" hidden="1">
      <c r="A91" s="2" t="s">
        <v>14</v>
      </c>
      <c r="B91" s="8" t="e">
        <f>B68-#REF!</f>
        <v>#REF!</v>
      </c>
      <c r="C91" s="8" t="e">
        <f>C68-#REF!</f>
        <v>#REF!</v>
      </c>
      <c r="D91" s="8" t="e">
        <f>D68-#REF!</f>
        <v>#REF!</v>
      </c>
    </row>
    <row r="92" ht="12.75" hidden="1"/>
    <row r="93" ht="12.75" hidden="1"/>
    <row r="94" spans="1:5" ht="12.75" hidden="1">
      <c r="A94" s="1" t="s">
        <v>30</v>
      </c>
      <c r="B94" s="6">
        <v>3999</v>
      </c>
      <c r="C94" s="6">
        <v>3453.1</v>
      </c>
      <c r="D94" s="6">
        <v>1014</v>
      </c>
      <c r="E94" s="6">
        <v>1014009</v>
      </c>
    </row>
    <row r="95" ht="12.75" hidden="1"/>
    <row r="96" ht="12.75" hidden="1"/>
  </sheetData>
  <sheetProtection/>
  <mergeCells count="11">
    <mergeCell ref="F1:G1"/>
    <mergeCell ref="F2:G2"/>
    <mergeCell ref="A4:G4"/>
    <mergeCell ref="A5:G5"/>
    <mergeCell ref="A7:A9"/>
    <mergeCell ref="B7:B9"/>
    <mergeCell ref="C7:C9"/>
    <mergeCell ref="D7:D9"/>
    <mergeCell ref="E7:G7"/>
    <mergeCell ref="E8:E9"/>
    <mergeCell ref="F8:G8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Шіошвілі Світлана Володимирівна</cp:lastModifiedBy>
  <cp:lastPrinted>2021-01-21T07:28:26Z</cp:lastPrinted>
  <dcterms:created xsi:type="dcterms:W3CDTF">1996-10-08T23:32:33Z</dcterms:created>
  <dcterms:modified xsi:type="dcterms:W3CDTF">2022-05-04T05:48:05Z</dcterms:modified>
  <cp:category/>
  <cp:version/>
  <cp:contentType/>
  <cp:contentStatus/>
</cp:coreProperties>
</file>