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35" tabRatio="552" activeTab="1"/>
  </bookViews>
  <sheets>
    <sheet name="загальний фонд" sheetId="1" r:id="rId1"/>
    <sheet name="спецфонд" sheetId="2" r:id="rId2"/>
  </sheets>
  <definedNames>
    <definedName name="_xlnm.Print_Area" localSheetId="0">'загальний фонд'!$A$1:$G$55</definedName>
  </definedNames>
  <calcPr fullCalcOnLoad="1"/>
</workbook>
</file>

<file path=xl/sharedStrings.xml><?xml version="1.0" encoding="utf-8"?>
<sst xmlns="http://schemas.openxmlformats.org/spreadsheetml/2006/main" count="138" uniqueCount="69">
  <si>
    <t>Галузь</t>
  </si>
  <si>
    <t>з них:</t>
  </si>
  <si>
    <t>- оплата комунальних послуг та енергоносіїв</t>
  </si>
  <si>
    <t>- харчування</t>
  </si>
  <si>
    <t>Інші видатки</t>
  </si>
  <si>
    <t>Субвенції, які передаються до державного та міського бюджетів</t>
  </si>
  <si>
    <t>- заробітна плата з нарахуваннями</t>
  </si>
  <si>
    <t>- медикаменти</t>
  </si>
  <si>
    <t>- інші видатки</t>
  </si>
  <si>
    <t>інші</t>
  </si>
  <si>
    <t>-виплата пенсій і допомоги, інші виплати населенню</t>
  </si>
  <si>
    <t>- придбання обладнання довгострокового користування</t>
  </si>
  <si>
    <t>Разом</t>
  </si>
  <si>
    <t>- громадські проекти</t>
  </si>
  <si>
    <t>2730 по здраву</t>
  </si>
  <si>
    <t>в т.ч</t>
  </si>
  <si>
    <t>Результат виконання до річного  плану</t>
  </si>
  <si>
    <t xml:space="preserve">придбання обладнання довгострокового користування </t>
  </si>
  <si>
    <t xml:space="preserve">проведення капітальних ремонтів </t>
  </si>
  <si>
    <t>інші видатки</t>
  </si>
  <si>
    <t>- благоустрій міст, сіл, селищ за рахунок цільового фонду</t>
  </si>
  <si>
    <t xml:space="preserve">капітальний ремонт обєктів житлово-комунального господарства </t>
  </si>
  <si>
    <t>Всього спеціальний  фонд</t>
  </si>
  <si>
    <t xml:space="preserve">- придбання обладнання довгострокового користування </t>
  </si>
  <si>
    <t>інші видатки (крім захищених)</t>
  </si>
  <si>
    <t xml:space="preserve"> з них:</t>
  </si>
  <si>
    <t>придбання житла для дітей сиріт</t>
  </si>
  <si>
    <t>на січень-квітень</t>
  </si>
  <si>
    <t>тис.грн</t>
  </si>
  <si>
    <t>енергоносії</t>
  </si>
  <si>
    <t>благоустрій за рахунок коштів цільового фонду бюджету</t>
  </si>
  <si>
    <t>- продукти харчування</t>
  </si>
  <si>
    <t>інші видатки(крім захищених)</t>
  </si>
  <si>
    <t>Виконано станом на 01.10.2022</t>
  </si>
  <si>
    <t>План  на 2022 рік  (у т.ч.по власних надходженнях кошторисні призначення)</t>
  </si>
  <si>
    <t xml:space="preserve">Бюджетна програма Керівництво і управління Подільською районною в місті Києві державною адміністрацією </t>
  </si>
  <si>
    <t xml:space="preserve">Бюджетні програми по галузі "Освіта" </t>
  </si>
  <si>
    <t xml:space="preserve"> капітальні видатки за рахунок надходжень спеціального фонду бюджету (бюджету розвитку)на 2022 рік</t>
  </si>
  <si>
    <t>Бюджетні програми по галузі "Соціальний захист та соціальне забезпечення"</t>
  </si>
  <si>
    <t>Бюджетні програми по галузі "Житлово-комунальне господарство"</t>
  </si>
  <si>
    <t>Бюджетні програми по галузі "Культура і мистецтво"</t>
  </si>
  <si>
    <t>Бюджетні програми по галузі "Фізична культура і спорт"</t>
  </si>
  <si>
    <t>Бюджетні програми по галузі "Будівництво"</t>
  </si>
  <si>
    <t>Капітальний ремонт на вул. Костянтинівська,21</t>
  </si>
  <si>
    <t>тис. грн.</t>
  </si>
  <si>
    <t>Затверджено розписом на 2022 рік (з урахуванням змін)</t>
  </si>
  <si>
    <t>Результат виконання до  плану</t>
  </si>
  <si>
    <t>на рік, %</t>
  </si>
  <si>
    <t>%</t>
  </si>
  <si>
    <t xml:space="preserve"> тис. грн.</t>
  </si>
  <si>
    <t>зарплата приватні заклади освіти за рахунок субвенції з держбюджету</t>
  </si>
  <si>
    <t>- інші виплати населенню</t>
  </si>
  <si>
    <t xml:space="preserve"> з них: КЕКВ 2210</t>
  </si>
  <si>
    <t>КЕКВ 2240</t>
  </si>
  <si>
    <t xml:space="preserve">- інші видатки </t>
  </si>
  <si>
    <t>-  житлово експлуатаційне  господарство</t>
  </si>
  <si>
    <t>- благоустрій міст, сіл, селищ</t>
  </si>
  <si>
    <t>- оплата комун. та енергоносіїв</t>
  </si>
  <si>
    <t>медикаменти</t>
  </si>
  <si>
    <t>Всього Видатки загального фонду бюджету</t>
  </si>
  <si>
    <t xml:space="preserve">Аналіз використання коштів загального фонду бюджету міста Києва </t>
  </si>
  <si>
    <t xml:space="preserve">Аналіз використання коштів спеціального фонду бюджету міста Києва </t>
  </si>
  <si>
    <t>Подільською районною в місті Києві державною адміністрацією  в розрізі газей за січень-жовтень 2022 року</t>
  </si>
  <si>
    <t>на січень-жовтень</t>
  </si>
  <si>
    <t xml:space="preserve"> план на січень-жовтень</t>
  </si>
  <si>
    <t>Виконано станом на 01.11.2022</t>
  </si>
  <si>
    <r>
      <t>Надійшло коштів як плата за послуги бюджетних установ(</t>
    </r>
    <r>
      <rPr>
        <sz val="14"/>
        <rFont val="Times New Roman"/>
        <family val="1"/>
      </rPr>
      <t>без житла)</t>
    </r>
  </si>
  <si>
    <t>Залишки коштів на рахунках (плата за послуги бюджетних установ)</t>
  </si>
  <si>
    <t>поповнення статутного фонду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</si>
</sst>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#,##0.0"/>
    <numFmt numFmtId="207" formatCode="0.000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000000"/>
    <numFmt numFmtId="215" formatCode="0.00000000"/>
  </numFmts>
  <fonts count="5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9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7" borderId="6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204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204" fontId="51" fillId="0" borderId="10" xfId="0" applyNumberFormat="1" applyFont="1" applyBorder="1" applyAlignment="1">
      <alignment horizontal="center" vertical="center" wrapText="1"/>
    </xf>
    <xf numFmtId="204" fontId="51" fillId="0" borderId="0" xfId="0" applyNumberFormat="1" applyFont="1" applyAlignment="1">
      <alignment horizontal="center" vertical="center" wrapText="1"/>
    </xf>
    <xf numFmtId="0" fontId="52" fillId="32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2" fillId="3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2" fontId="51" fillId="0" borderId="0" xfId="0" applyNumberFormat="1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left" vertical="center" wrapText="1"/>
    </xf>
    <xf numFmtId="206" fontId="9" fillId="32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206" fontId="54" fillId="0" borderId="10" xfId="0" applyNumberFormat="1" applyFont="1" applyBorder="1" applyAlignment="1">
      <alignment horizontal="center" vertical="center" wrapText="1"/>
    </xf>
    <xf numFmtId="206" fontId="9" fillId="33" borderId="10" xfId="0" applyNumberFormat="1" applyFont="1" applyFill="1" applyBorder="1" applyAlignment="1">
      <alignment horizontal="center" vertical="center" wrapText="1"/>
    </xf>
    <xf numFmtId="206" fontId="7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206" fontId="10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206" fontId="7" fillId="0" borderId="10" xfId="0" applyNumberFormat="1" applyFont="1" applyBorder="1" applyAlignment="1">
      <alignment horizontal="center" vertical="center" wrapText="1"/>
    </xf>
    <xf numFmtId="20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206" fontId="55" fillId="33" borderId="10" xfId="0" applyNumberFormat="1" applyFont="1" applyFill="1" applyBorder="1" applyAlignment="1">
      <alignment horizontal="center" vertical="center" wrapText="1"/>
    </xf>
    <xf numFmtId="206" fontId="54" fillId="33" borderId="10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206" fontId="54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206" fontId="54" fillId="0" borderId="0" xfId="0" applyNumberFormat="1" applyFont="1" applyBorder="1" applyAlignment="1">
      <alignment horizontal="center" vertical="center" wrapText="1"/>
    </xf>
    <xf numFmtId="206" fontId="56" fillId="33" borderId="0" xfId="0" applyNumberFormat="1" applyFont="1" applyFill="1" applyBorder="1" applyAlignment="1">
      <alignment horizontal="center" vertical="center" wrapText="1"/>
    </xf>
    <xf numFmtId="206" fontId="7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206" fontId="8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/>
    </xf>
    <xf numFmtId="206" fontId="7" fillId="34" borderId="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55" fillId="32" borderId="10" xfId="0" applyNumberFormat="1" applyFont="1" applyFill="1" applyBorder="1" applyAlignment="1">
      <alignment horizontal="center" vertical="center" wrapText="1"/>
    </xf>
    <xf numFmtId="4" fontId="55" fillId="3" borderId="10" xfId="0" applyNumberFormat="1" applyFont="1" applyFill="1" applyBorder="1" applyAlignment="1">
      <alignment horizontal="center" vertical="center" wrapText="1"/>
    </xf>
    <xf numFmtId="4" fontId="9" fillId="6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42" applyFont="1" applyAlignment="1" applyProtection="1">
      <alignment horizontal="center" vertical="center" wrapText="1"/>
      <protection/>
    </xf>
    <xf numFmtId="4" fontId="9" fillId="35" borderId="10" xfId="0" applyNumberFormat="1" applyFont="1" applyFill="1" applyBorder="1" applyAlignment="1">
      <alignment horizontal="center" vertical="center" wrapText="1"/>
    </xf>
    <xf numFmtId="4" fontId="54" fillId="0" borderId="0" xfId="0" applyNumberFormat="1" applyFont="1" applyAlignment="1">
      <alignment horizontal="center" vertical="center" wrapText="1"/>
    </xf>
    <xf numFmtId="4" fontId="7" fillId="3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35" borderId="0" xfId="0" applyNumberFormat="1" applyFont="1" applyFill="1" applyAlignment="1">
      <alignment horizontal="center" vertical="center" wrapText="1"/>
    </xf>
    <xf numFmtId="4" fontId="7" fillId="32" borderId="0" xfId="0" applyNumberFormat="1" applyFont="1" applyFill="1" applyAlignment="1">
      <alignment horizontal="center" vertical="center" wrapText="1"/>
    </xf>
    <xf numFmtId="4" fontId="7" fillId="6" borderId="10" xfId="0" applyNumberFormat="1" applyFont="1" applyFill="1" applyBorder="1" applyAlignment="1">
      <alignment horizontal="center" vertical="center" wrapText="1"/>
    </xf>
    <xf numFmtId="4" fontId="54" fillId="6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view="pageBreakPreview" zoomScale="85" zoomScaleSheetLayoutView="85" zoomScalePageLayoutView="0" workbookViewId="0" topLeftCell="A42">
      <selection activeCell="A48" sqref="A48"/>
    </sheetView>
  </sheetViews>
  <sheetFormatPr defaultColWidth="9.140625" defaultRowHeight="12.75"/>
  <cols>
    <col min="1" max="1" width="42.7109375" style="22" customWidth="1"/>
    <col min="2" max="2" width="22.57421875" style="22" customWidth="1"/>
    <col min="3" max="3" width="20.7109375" style="22" customWidth="1"/>
    <col min="4" max="4" width="18.7109375" style="22" customWidth="1"/>
    <col min="5" max="6" width="20.140625" style="22" customWidth="1"/>
    <col min="7" max="7" width="21.57421875" style="22" customWidth="1"/>
    <col min="8" max="16384" width="9.140625" style="22" customWidth="1"/>
  </cols>
  <sheetData>
    <row r="1" spans="1:7" ht="18.75">
      <c r="A1" s="20"/>
      <c r="B1" s="21"/>
      <c r="C1" s="21"/>
      <c r="D1" s="74"/>
      <c r="E1" s="74"/>
      <c r="F1" s="74"/>
      <c r="G1" s="74"/>
    </row>
    <row r="2" spans="1:7" ht="18.75">
      <c r="A2" s="75" t="s">
        <v>60</v>
      </c>
      <c r="B2" s="75"/>
      <c r="C2" s="75"/>
      <c r="D2" s="75"/>
      <c r="E2" s="75"/>
      <c r="F2" s="75"/>
      <c r="G2" s="75"/>
    </row>
    <row r="3" spans="1:7" ht="18.75">
      <c r="A3" s="75" t="s">
        <v>62</v>
      </c>
      <c r="B3" s="75"/>
      <c r="C3" s="75"/>
      <c r="D3" s="75"/>
      <c r="E3" s="75"/>
      <c r="F3" s="75"/>
      <c r="G3" s="75"/>
    </row>
    <row r="4" spans="1:7" ht="18.75">
      <c r="A4" s="20"/>
      <c r="B4" s="21"/>
      <c r="C4" s="21"/>
      <c r="D4" s="21"/>
      <c r="E4" s="21"/>
      <c r="F4" s="21"/>
      <c r="G4" s="24" t="s">
        <v>44</v>
      </c>
    </row>
    <row r="5" spans="1:7" ht="18.75">
      <c r="A5" s="76" t="s">
        <v>0</v>
      </c>
      <c r="B5" s="76" t="s">
        <v>45</v>
      </c>
      <c r="C5" s="73" t="s">
        <v>64</v>
      </c>
      <c r="D5" s="76" t="s">
        <v>33</v>
      </c>
      <c r="E5" s="81" t="s">
        <v>46</v>
      </c>
      <c r="F5" s="82"/>
      <c r="G5" s="83"/>
    </row>
    <row r="6" spans="1:7" ht="18.75">
      <c r="A6" s="77"/>
      <c r="B6" s="79"/>
      <c r="C6" s="73"/>
      <c r="D6" s="77"/>
      <c r="E6" s="76" t="s">
        <v>47</v>
      </c>
      <c r="F6" s="73" t="s">
        <v>63</v>
      </c>
      <c r="G6" s="73"/>
    </row>
    <row r="7" spans="1:7" ht="18.75">
      <c r="A7" s="78"/>
      <c r="B7" s="80"/>
      <c r="C7" s="73"/>
      <c r="D7" s="78"/>
      <c r="E7" s="78"/>
      <c r="F7" s="25" t="s">
        <v>48</v>
      </c>
      <c r="G7" s="25" t="s">
        <v>49</v>
      </c>
    </row>
    <row r="8" spans="1:7" ht="79.5" customHeight="1">
      <c r="A8" s="27" t="s">
        <v>35</v>
      </c>
      <c r="B8" s="28">
        <f>B10+B11+B12</f>
        <v>103557.79999999999</v>
      </c>
      <c r="C8" s="28">
        <f>C10+C11+C12</f>
        <v>78638.79999999999</v>
      </c>
      <c r="D8" s="28">
        <f>D10+D11+D12</f>
        <v>73601.40000000001</v>
      </c>
      <c r="E8" s="28">
        <f>D8/B8*100</f>
        <v>71.0727728862529</v>
      </c>
      <c r="F8" s="28">
        <f>D8/C8*100</f>
        <v>93.59425627044159</v>
      </c>
      <c r="G8" s="28">
        <f>D8-C8</f>
        <v>-5037.39999999998</v>
      </c>
    </row>
    <row r="9" spans="1:7" ht="18.75">
      <c r="A9" s="29" t="s">
        <v>1</v>
      </c>
      <c r="B9" s="30"/>
      <c r="C9" s="30"/>
      <c r="D9" s="30"/>
      <c r="E9" s="31"/>
      <c r="F9" s="31"/>
      <c r="G9" s="32"/>
    </row>
    <row r="10" spans="1:7" ht="36.75" customHeight="1">
      <c r="A10" s="29" t="s">
        <v>6</v>
      </c>
      <c r="B10" s="36">
        <v>96609.2</v>
      </c>
      <c r="C10" s="36">
        <v>73617.4</v>
      </c>
      <c r="D10" s="36">
        <v>70419</v>
      </c>
      <c r="E10" s="32">
        <v>72.9</v>
      </c>
      <c r="F10" s="32">
        <f>D10/C10*100</f>
        <v>95.65537495211731</v>
      </c>
      <c r="G10" s="32">
        <f>D10-C10</f>
        <v>-3198.399999999994</v>
      </c>
    </row>
    <row r="11" spans="1:7" ht="37.5" customHeight="1">
      <c r="A11" s="29" t="s">
        <v>2</v>
      </c>
      <c r="B11" s="36">
        <v>2540.9</v>
      </c>
      <c r="C11" s="36">
        <v>2065.9</v>
      </c>
      <c r="D11" s="36">
        <v>1290.3</v>
      </c>
      <c r="E11" s="32">
        <v>50.8</v>
      </c>
      <c r="F11" s="32">
        <f>D11/C11*100</f>
        <v>62.45704051502976</v>
      </c>
      <c r="G11" s="32">
        <f>D11-C11</f>
        <v>-775.6000000000001</v>
      </c>
    </row>
    <row r="12" spans="1:7" ht="18.75">
      <c r="A12" s="29" t="s">
        <v>8</v>
      </c>
      <c r="B12" s="36">
        <v>4407.7</v>
      </c>
      <c r="C12" s="36">
        <v>2955.5</v>
      </c>
      <c r="D12" s="36">
        <v>1892.1</v>
      </c>
      <c r="E12" s="32">
        <v>42.9</v>
      </c>
      <c r="F12" s="32">
        <f>D12/C12*100</f>
        <v>64.01962442903061</v>
      </c>
      <c r="G12" s="32">
        <f>D12-C12</f>
        <v>-1063.4</v>
      </c>
    </row>
    <row r="13" spans="1:7" ht="37.5">
      <c r="A13" s="27" t="s">
        <v>36</v>
      </c>
      <c r="B13" s="28">
        <v>1494104.5</v>
      </c>
      <c r="C13" s="28">
        <v>1090200.9</v>
      </c>
      <c r="D13" s="28">
        <v>949170.1</v>
      </c>
      <c r="E13" s="28">
        <f>D13/B13*100</f>
        <v>63.52769167083026</v>
      </c>
      <c r="F13" s="28">
        <f>D13/C13*100</f>
        <v>87.06377879526609</v>
      </c>
      <c r="G13" s="28">
        <f>D13-C13</f>
        <v>-141030.79999999993</v>
      </c>
    </row>
    <row r="14" spans="1:7" ht="18.75">
      <c r="A14" s="29" t="s">
        <v>1</v>
      </c>
      <c r="B14" s="30"/>
      <c r="C14" s="30"/>
      <c r="D14" s="30"/>
      <c r="E14" s="31"/>
      <c r="F14" s="31"/>
      <c r="G14" s="32"/>
    </row>
    <row r="15" spans="1:7" ht="18.75">
      <c r="A15" s="29" t="s">
        <v>6</v>
      </c>
      <c r="B15" s="36">
        <v>1264242.7</v>
      </c>
      <c r="C15" s="36">
        <v>908682</v>
      </c>
      <c r="D15" s="36">
        <v>859633.1</v>
      </c>
      <c r="E15" s="32">
        <f aca="true" t="shared" si="0" ref="E15:E21">D15/B15*100</f>
        <v>67.99589192802932</v>
      </c>
      <c r="F15" s="32">
        <f aca="true" t="shared" si="1" ref="F15:F21">D15/C15*100</f>
        <v>94.60219306644129</v>
      </c>
      <c r="G15" s="32">
        <f aca="true" t="shared" si="2" ref="G15:G21">D15-C15</f>
        <v>-49048.90000000002</v>
      </c>
    </row>
    <row r="16" spans="1:7" ht="56.25">
      <c r="A16" s="29" t="s">
        <v>50</v>
      </c>
      <c r="B16" s="36">
        <v>18033.9</v>
      </c>
      <c r="C16" s="36">
        <v>15028.1</v>
      </c>
      <c r="D16" s="36">
        <v>14702.3</v>
      </c>
      <c r="E16" s="32">
        <f t="shared" si="0"/>
        <v>81.52590399192631</v>
      </c>
      <c r="F16" s="32">
        <f t="shared" si="1"/>
        <v>97.832061271884</v>
      </c>
      <c r="G16" s="32">
        <f t="shared" si="2"/>
        <v>-325.8000000000011</v>
      </c>
    </row>
    <row r="17" spans="1:7" ht="18.75">
      <c r="A17" s="29" t="s">
        <v>7</v>
      </c>
      <c r="B17" s="36">
        <v>444.5</v>
      </c>
      <c r="C17" s="36">
        <v>438.9</v>
      </c>
      <c r="D17" s="36">
        <v>246.8</v>
      </c>
      <c r="E17" s="32">
        <f t="shared" si="0"/>
        <v>55.52305961754781</v>
      </c>
      <c r="F17" s="32">
        <f t="shared" si="1"/>
        <v>56.23148781043519</v>
      </c>
      <c r="G17" s="32">
        <f t="shared" si="2"/>
        <v>-192.09999999999997</v>
      </c>
    </row>
    <row r="18" spans="1:7" ht="18.75">
      <c r="A18" s="29" t="s">
        <v>31</v>
      </c>
      <c r="B18" s="36">
        <v>26033.1</v>
      </c>
      <c r="C18" s="36">
        <v>17610.5</v>
      </c>
      <c r="D18" s="36">
        <v>4873.7</v>
      </c>
      <c r="E18" s="32">
        <f t="shared" si="0"/>
        <v>18.721166514936755</v>
      </c>
      <c r="F18" s="32">
        <f t="shared" si="1"/>
        <v>27.674966639220916</v>
      </c>
      <c r="G18" s="32">
        <f t="shared" si="2"/>
        <v>-12736.8</v>
      </c>
    </row>
    <row r="19" spans="1:7" ht="37.5">
      <c r="A19" s="29" t="s">
        <v>2</v>
      </c>
      <c r="B19" s="36">
        <v>126219</v>
      </c>
      <c r="C19" s="36">
        <v>108402</v>
      </c>
      <c r="D19" s="37">
        <v>56887.5</v>
      </c>
      <c r="E19" s="32">
        <f t="shared" si="0"/>
        <v>45.07047274974449</v>
      </c>
      <c r="F19" s="32">
        <f t="shared" si="1"/>
        <v>52.47827530857364</v>
      </c>
      <c r="G19" s="32">
        <f t="shared" si="2"/>
        <v>-51514.5</v>
      </c>
    </row>
    <row r="20" spans="1:7" ht="18.75">
      <c r="A20" s="29" t="s">
        <v>51</v>
      </c>
      <c r="B20" s="36">
        <v>54.3</v>
      </c>
      <c r="C20" s="36">
        <v>39.8</v>
      </c>
      <c r="D20" s="36">
        <v>25.3</v>
      </c>
      <c r="E20" s="32">
        <f t="shared" si="0"/>
        <v>46.59300184162063</v>
      </c>
      <c r="F20" s="32">
        <f t="shared" si="1"/>
        <v>63.5678391959799</v>
      </c>
      <c r="G20" s="32">
        <f t="shared" si="2"/>
        <v>-14.499999999999996</v>
      </c>
    </row>
    <row r="21" spans="1:7" ht="18.75">
      <c r="A21" s="29" t="s">
        <v>8</v>
      </c>
      <c r="B21" s="36">
        <v>59077</v>
      </c>
      <c r="C21" s="36">
        <v>39999.6</v>
      </c>
      <c r="D21" s="36">
        <v>12801.4</v>
      </c>
      <c r="E21" s="32">
        <f t="shared" si="0"/>
        <v>21.66900824347885</v>
      </c>
      <c r="F21" s="32">
        <f t="shared" si="1"/>
        <v>32.00382003820038</v>
      </c>
      <c r="G21" s="32">
        <f t="shared" si="2"/>
        <v>-27198.199999999997</v>
      </c>
    </row>
    <row r="22" spans="1:7" ht="18.75">
      <c r="A22" s="45" t="s">
        <v>52</v>
      </c>
      <c r="B22" s="36">
        <v>13793</v>
      </c>
      <c r="C22" s="36">
        <v>11786.7</v>
      </c>
      <c r="D22" s="36">
        <v>1832.2</v>
      </c>
      <c r="E22" s="32">
        <f>D22/B22*100</f>
        <v>13.283549626622198</v>
      </c>
      <c r="F22" s="32">
        <f>D22/C22*100</f>
        <v>15.544639296834568</v>
      </c>
      <c r="G22" s="32">
        <f>D22-C22</f>
        <v>-9954.5</v>
      </c>
    </row>
    <row r="23" spans="1:7" ht="18.75">
      <c r="A23" s="45" t="s">
        <v>53</v>
      </c>
      <c r="B23" s="36">
        <v>45108.7</v>
      </c>
      <c r="C23" s="36">
        <v>28210.3</v>
      </c>
      <c r="D23" s="36">
        <v>10969.1</v>
      </c>
      <c r="E23" s="32">
        <f>D23/B23*100</f>
        <v>24.317038620044475</v>
      </c>
      <c r="F23" s="32">
        <f>D23/C23*100</f>
        <v>38.88331566839063</v>
      </c>
      <c r="G23" s="32">
        <f>D23-C23</f>
        <v>-17241.199999999997</v>
      </c>
    </row>
    <row r="24" spans="1:7" ht="56.25">
      <c r="A24" s="27" t="s">
        <v>38</v>
      </c>
      <c r="B24" s="28">
        <v>35102.5</v>
      </c>
      <c r="C24" s="28">
        <v>25417</v>
      </c>
      <c r="D24" s="28">
        <v>19231.2</v>
      </c>
      <c r="E24" s="28">
        <f>D24/B24*100</f>
        <v>54.785841464283166</v>
      </c>
      <c r="F24" s="28">
        <f>D24/C24*100</f>
        <v>75.66274540661763</v>
      </c>
      <c r="G24" s="28">
        <f>D24-C24</f>
        <v>-6185.799999999999</v>
      </c>
    </row>
    <row r="25" spans="1:7" ht="18.75">
      <c r="A25" s="29" t="s">
        <v>1</v>
      </c>
      <c r="B25" s="30"/>
      <c r="C25" s="30"/>
      <c r="D25" s="30"/>
      <c r="E25" s="31"/>
      <c r="F25" s="31"/>
      <c r="G25" s="32"/>
    </row>
    <row r="26" spans="1:7" ht="18.75">
      <c r="A26" s="29" t="s">
        <v>6</v>
      </c>
      <c r="B26" s="36">
        <v>25403.3</v>
      </c>
      <c r="C26" s="36">
        <v>17825.8</v>
      </c>
      <c r="D26" s="36">
        <v>14624.3</v>
      </c>
      <c r="E26" s="32">
        <f>D26/B26*100</f>
        <v>57.56850487928733</v>
      </c>
      <c r="F26" s="32">
        <f>D26/C26*100</f>
        <v>82.04007674269879</v>
      </c>
      <c r="G26" s="32">
        <f>D26-C26</f>
        <v>-3201.5</v>
      </c>
    </row>
    <row r="27" spans="1:7" ht="18.75">
      <c r="A27" s="29" t="s">
        <v>7</v>
      </c>
      <c r="B27" s="30"/>
      <c r="C27" s="30"/>
      <c r="D27" s="30"/>
      <c r="E27" s="32"/>
      <c r="F27" s="32"/>
      <c r="G27" s="32"/>
    </row>
    <row r="28" spans="1:7" ht="37.5">
      <c r="A28" s="29" t="s">
        <v>2</v>
      </c>
      <c r="B28" s="36">
        <v>2077.5</v>
      </c>
      <c r="C28" s="36">
        <v>1480</v>
      </c>
      <c r="D28" s="36">
        <v>864.2</v>
      </c>
      <c r="E28" s="32">
        <f aca="true" t="shared" si="3" ref="E28:E34">D28/B28*100</f>
        <v>41.59807460890493</v>
      </c>
      <c r="F28" s="32">
        <f>D28/C28*100</f>
        <v>58.39189189189189</v>
      </c>
      <c r="G28" s="32">
        <f>D28-C28</f>
        <v>-615.8</v>
      </c>
    </row>
    <row r="29" spans="1:7" ht="18.75">
      <c r="A29" s="29" t="s">
        <v>51</v>
      </c>
      <c r="B29" s="36">
        <v>4320.8</v>
      </c>
      <c r="C29" s="36">
        <v>4000</v>
      </c>
      <c r="D29" s="37">
        <v>3335.8</v>
      </c>
      <c r="E29" s="32">
        <f t="shared" si="3"/>
        <v>77.20329568598407</v>
      </c>
      <c r="F29" s="32">
        <f>D29/C29*100</f>
        <v>83.39500000000001</v>
      </c>
      <c r="G29" s="32">
        <f>D29-C29</f>
        <v>-664.1999999999998</v>
      </c>
    </row>
    <row r="30" spans="1:7" ht="18.75">
      <c r="A30" s="29" t="s">
        <v>54</v>
      </c>
      <c r="B30" s="36">
        <f>B24-B26-B27-B28-B29-B31</f>
        <v>3300.9000000000005</v>
      </c>
      <c r="C30" s="36">
        <f>C24-C26-C27-C28-C29-C31</f>
        <v>2111.2000000000007</v>
      </c>
      <c r="D30" s="36">
        <f>D24-D26-D27-D28-D29-D31</f>
        <v>406.90000000000146</v>
      </c>
      <c r="E30" s="32">
        <f t="shared" si="3"/>
        <v>12.326941137265637</v>
      </c>
      <c r="F30" s="32">
        <f>D30/C30*100</f>
        <v>19.273399014778388</v>
      </c>
      <c r="G30" s="32">
        <f>D30-C30</f>
        <v>-1704.2999999999993</v>
      </c>
    </row>
    <row r="31" spans="1:7" ht="18.75">
      <c r="A31" s="29" t="s">
        <v>13</v>
      </c>
      <c r="B31" s="36"/>
      <c r="C31" s="36"/>
      <c r="D31" s="36"/>
      <c r="E31" s="32"/>
      <c r="F31" s="32"/>
      <c r="G31" s="32">
        <f>D31-C31</f>
        <v>0</v>
      </c>
    </row>
    <row r="32" spans="1:7" ht="56.25">
      <c r="A32" s="27" t="s">
        <v>39</v>
      </c>
      <c r="B32" s="28">
        <f>B34+B35+B36</f>
        <v>15072.199999999999</v>
      </c>
      <c r="C32" s="28">
        <f>C34+C35</f>
        <v>14622.199999999999</v>
      </c>
      <c r="D32" s="28">
        <f>D34+D35</f>
        <v>14547.199999999999</v>
      </c>
      <c r="E32" s="28">
        <f t="shared" si="3"/>
        <v>96.51676596648133</v>
      </c>
      <c r="F32" s="28">
        <f>D32/C32*100</f>
        <v>99.48708128735758</v>
      </c>
      <c r="G32" s="28">
        <f>D32-C32</f>
        <v>-75</v>
      </c>
    </row>
    <row r="33" spans="1:7" ht="18.75">
      <c r="A33" s="29" t="s">
        <v>1</v>
      </c>
      <c r="B33" s="36"/>
      <c r="C33" s="36"/>
      <c r="D33" s="30"/>
      <c r="E33" s="34"/>
      <c r="F33" s="31"/>
      <c r="G33" s="32"/>
    </row>
    <row r="34" spans="1:7" ht="37.5">
      <c r="A34" s="29" t="s">
        <v>55</v>
      </c>
      <c r="B34" s="36">
        <v>1245.3</v>
      </c>
      <c r="C34" s="36">
        <v>1245.3</v>
      </c>
      <c r="D34" s="36">
        <v>1245.3</v>
      </c>
      <c r="E34" s="32">
        <f t="shared" si="3"/>
        <v>100</v>
      </c>
      <c r="F34" s="32">
        <f>D34/C34*100</f>
        <v>100</v>
      </c>
      <c r="G34" s="32">
        <f>D34-C34</f>
        <v>0</v>
      </c>
    </row>
    <row r="35" spans="1:7" ht="18.75">
      <c r="A35" s="29" t="s">
        <v>56</v>
      </c>
      <c r="B35" s="36">
        <v>13826.9</v>
      </c>
      <c r="C35" s="36">
        <v>13376.9</v>
      </c>
      <c r="D35" s="36">
        <v>13301.9</v>
      </c>
      <c r="E35" s="32">
        <f>D35/B35*100</f>
        <v>96.20305346823945</v>
      </c>
      <c r="F35" s="32">
        <f>D35/C35*100</f>
        <v>99.43933198274638</v>
      </c>
      <c r="G35" s="32">
        <f>D35-C35</f>
        <v>-75</v>
      </c>
    </row>
    <row r="36" spans="1:7" ht="18.75">
      <c r="A36" s="29" t="s">
        <v>13</v>
      </c>
      <c r="B36" s="37"/>
      <c r="C36" s="37"/>
      <c r="D36" s="37"/>
      <c r="E36" s="34"/>
      <c r="F36" s="34"/>
      <c r="G36" s="34"/>
    </row>
    <row r="37" spans="1:7" ht="37.5">
      <c r="A37" s="27" t="s">
        <v>40</v>
      </c>
      <c r="B37" s="28">
        <v>22488.6</v>
      </c>
      <c r="C37" s="28">
        <v>14361.3</v>
      </c>
      <c r="D37" s="28">
        <v>13366.3</v>
      </c>
      <c r="E37" s="28">
        <f>D37/B37*100</f>
        <v>59.435891963039055</v>
      </c>
      <c r="F37" s="28">
        <f>D37/C37*100</f>
        <v>93.07165785827188</v>
      </c>
      <c r="G37" s="28">
        <f>D37-C37</f>
        <v>-995</v>
      </c>
    </row>
    <row r="38" spans="1:7" ht="18.75">
      <c r="A38" s="29" t="s">
        <v>1</v>
      </c>
      <c r="B38" s="30"/>
      <c r="C38" s="30"/>
      <c r="D38" s="30"/>
      <c r="E38" s="31"/>
      <c r="F38" s="31"/>
      <c r="G38" s="32"/>
    </row>
    <row r="39" spans="1:7" ht="18.75">
      <c r="A39" s="29" t="s">
        <v>6</v>
      </c>
      <c r="B39" s="36">
        <v>19836.4</v>
      </c>
      <c r="C39" s="36">
        <v>12411.5</v>
      </c>
      <c r="D39" s="36">
        <v>12166.8</v>
      </c>
      <c r="E39" s="32">
        <f>D39/B39*100</f>
        <v>61.33572624064849</v>
      </c>
      <c r="F39" s="32">
        <f>D39/C39*100</f>
        <v>98.02844136486323</v>
      </c>
      <c r="G39" s="32">
        <f>D39-C39</f>
        <v>-244.70000000000073</v>
      </c>
    </row>
    <row r="40" spans="1:7" ht="18.75">
      <c r="A40" s="29" t="s">
        <v>57</v>
      </c>
      <c r="B40" s="36">
        <v>1558.3</v>
      </c>
      <c r="C40" s="36">
        <v>1129.7</v>
      </c>
      <c r="D40" s="36">
        <v>727.2</v>
      </c>
      <c r="E40" s="32">
        <f>D40/B40*100</f>
        <v>46.66623885002888</v>
      </c>
      <c r="F40" s="32">
        <f>D40/C40*100</f>
        <v>64.37107196600867</v>
      </c>
      <c r="G40" s="32">
        <f>D40-C40</f>
        <v>-402.5</v>
      </c>
    </row>
    <row r="41" spans="1:7" ht="18.75">
      <c r="A41" s="29" t="s">
        <v>8</v>
      </c>
      <c r="B41" s="36">
        <v>1093.9</v>
      </c>
      <c r="C41" s="36">
        <f>C37-C39-C40</f>
        <v>820.0999999999992</v>
      </c>
      <c r="D41" s="36">
        <f>D37-D39-D40</f>
        <v>472.29999999999995</v>
      </c>
      <c r="E41" s="32">
        <f>D41/B41*100</f>
        <v>43.17579303409818</v>
      </c>
      <c r="F41" s="32">
        <f>D41/C41*100</f>
        <v>57.59053773930013</v>
      </c>
      <c r="G41" s="32">
        <f>D41-C41</f>
        <v>-347.7999999999993</v>
      </c>
    </row>
    <row r="42" spans="1:7" ht="37.5">
      <c r="A42" s="27" t="s">
        <v>41</v>
      </c>
      <c r="B42" s="28">
        <v>13889.7</v>
      </c>
      <c r="C42" s="28">
        <v>7425.7</v>
      </c>
      <c r="D42" s="28">
        <v>6483.7</v>
      </c>
      <c r="E42" s="28">
        <f>D42/B42*100</f>
        <v>46.67991389302865</v>
      </c>
      <c r="F42" s="28">
        <f>D42/C42*100</f>
        <v>87.31432726880968</v>
      </c>
      <c r="G42" s="28">
        <f>D42-C42</f>
        <v>-942</v>
      </c>
    </row>
    <row r="43" spans="1:7" ht="18.75">
      <c r="A43" s="38" t="s">
        <v>1</v>
      </c>
      <c r="B43" s="36"/>
      <c r="C43" s="36"/>
      <c r="D43" s="30"/>
      <c r="E43" s="31"/>
      <c r="F43" s="39"/>
      <c r="G43" s="40"/>
    </row>
    <row r="44" spans="1:7" ht="18.75">
      <c r="A44" s="29" t="s">
        <v>6</v>
      </c>
      <c r="B44" s="36">
        <v>10242.8</v>
      </c>
      <c r="C44" s="36">
        <v>6128.9</v>
      </c>
      <c r="D44" s="36">
        <v>6073.4</v>
      </c>
      <c r="E44" s="32">
        <f>D44/B44*100</f>
        <v>59.294333580661544</v>
      </c>
      <c r="F44" s="32">
        <f>D44/C44*100</f>
        <v>99.09445414348414</v>
      </c>
      <c r="G44" s="32">
        <f>D44-C44</f>
        <v>-55.5</v>
      </c>
    </row>
    <row r="45" spans="1:7" ht="18.75">
      <c r="A45" s="29" t="s">
        <v>58</v>
      </c>
      <c r="B45" s="36">
        <v>4.9</v>
      </c>
      <c r="C45" s="36">
        <v>4.9</v>
      </c>
      <c r="D45" s="36"/>
      <c r="E45" s="32"/>
      <c r="F45" s="32"/>
      <c r="G45" s="32"/>
    </row>
    <row r="46" spans="1:7" ht="18.75">
      <c r="A46" s="29" t="s">
        <v>57</v>
      </c>
      <c r="B46" s="36">
        <v>722.7</v>
      </c>
      <c r="C46" s="36">
        <v>545.2</v>
      </c>
      <c r="D46" s="36">
        <v>202.1</v>
      </c>
      <c r="E46" s="32">
        <f>D46/B46*100</f>
        <v>27.96457727964577</v>
      </c>
      <c r="F46" s="32">
        <f>D46/C46*100</f>
        <v>37.068965517241374</v>
      </c>
      <c r="G46" s="32">
        <f>D46-C46</f>
        <v>-343.1</v>
      </c>
    </row>
    <row r="47" spans="1:7" ht="18.75">
      <c r="A47" s="29" t="s">
        <v>8</v>
      </c>
      <c r="B47" s="36">
        <f>B42-B44-B46-B45</f>
        <v>2919.3000000000015</v>
      </c>
      <c r="C47" s="36">
        <v>746.7</v>
      </c>
      <c r="D47" s="36">
        <f>D42-D44-D46-D45</f>
        <v>208.2000000000002</v>
      </c>
      <c r="E47" s="32">
        <f>D47/B47*100</f>
        <v>7.131846675572914</v>
      </c>
      <c r="F47" s="32">
        <f>D47/C47*100</f>
        <v>27.882683808758564</v>
      </c>
      <c r="G47" s="32">
        <f>D47-C47</f>
        <v>-538.4999999999999</v>
      </c>
    </row>
    <row r="48" spans="1:7" ht="37.5">
      <c r="A48" s="42" t="s">
        <v>59</v>
      </c>
      <c r="B48" s="28">
        <f>B42+B37+B32+B24+B13+B8</f>
        <v>1684215.3</v>
      </c>
      <c r="C48" s="28">
        <f>C42+C37+C32+C24+C13+C8</f>
        <v>1230665.9</v>
      </c>
      <c r="D48" s="28">
        <f>D42+D37+D32+D24+D13+D8</f>
        <v>1076399.9</v>
      </c>
      <c r="E48" s="28">
        <v>63.9</v>
      </c>
      <c r="F48" s="28">
        <v>87.5</v>
      </c>
      <c r="G48" s="28">
        <f>G42+G37+G32+G24+G13+G8</f>
        <v>-154265.99999999988</v>
      </c>
    </row>
    <row r="49" spans="1:7" ht="18.75">
      <c r="A49" s="43" t="s">
        <v>1</v>
      </c>
      <c r="B49" s="30"/>
      <c r="C49" s="30"/>
      <c r="D49" s="30"/>
      <c r="E49" s="31"/>
      <c r="F49" s="39"/>
      <c r="G49" s="40"/>
    </row>
    <row r="50" spans="1:7" ht="18.75">
      <c r="A50" s="29" t="s">
        <v>6</v>
      </c>
      <c r="B50" s="36">
        <f>B10+B15+B26+B39+B44</f>
        <v>1416334.4</v>
      </c>
      <c r="C50" s="36">
        <f>C10+C15+C26+C39+C44</f>
        <v>1018665.6000000001</v>
      </c>
      <c r="D50" s="36">
        <f>D10+D15+D26+D39+D44</f>
        <v>962916.6000000001</v>
      </c>
      <c r="E50" s="32">
        <f aca="true" t="shared" si="4" ref="E50:E55">D50/B50*100</f>
        <v>67.98652916994745</v>
      </c>
      <c r="F50" s="32">
        <f aca="true" t="shared" si="5" ref="F50:F55">D50/C50*100</f>
        <v>94.5272521227771</v>
      </c>
      <c r="G50" s="32">
        <f aca="true" t="shared" si="6" ref="G50:G55">D50-C50</f>
        <v>-55749</v>
      </c>
    </row>
    <row r="51" spans="1:7" ht="18.75">
      <c r="A51" s="29" t="s">
        <v>7</v>
      </c>
      <c r="B51" s="36">
        <f>B17+B27+B45</f>
        <v>449.4</v>
      </c>
      <c r="C51" s="36">
        <f>C17+C27+C45</f>
        <v>443.79999999999995</v>
      </c>
      <c r="D51" s="36">
        <f>D17+D27+D45</f>
        <v>246.8</v>
      </c>
      <c r="E51" s="36">
        <f>E17+E27+E45</f>
        <v>55.52305961754781</v>
      </c>
      <c r="F51" s="32">
        <f t="shared" si="5"/>
        <v>55.610635421360975</v>
      </c>
      <c r="G51" s="32">
        <f t="shared" si="6"/>
        <v>-196.99999999999994</v>
      </c>
    </row>
    <row r="52" spans="1:7" ht="18.75">
      <c r="A52" s="29" t="s">
        <v>3</v>
      </c>
      <c r="B52" s="36">
        <f>B18</f>
        <v>26033.1</v>
      </c>
      <c r="C52" s="36">
        <f>C18</f>
        <v>17610.5</v>
      </c>
      <c r="D52" s="36">
        <f>D18</f>
        <v>4873.7</v>
      </c>
      <c r="E52" s="32">
        <f t="shared" si="4"/>
        <v>18.721166514936755</v>
      </c>
      <c r="F52" s="32">
        <f t="shared" si="5"/>
        <v>27.674966639220916</v>
      </c>
      <c r="G52" s="32">
        <f t="shared" si="6"/>
        <v>-12736.8</v>
      </c>
    </row>
    <row r="53" spans="1:7" ht="37.5">
      <c r="A53" s="29" t="s">
        <v>2</v>
      </c>
      <c r="B53" s="36">
        <f>B11+B19+B28+B40+B46</f>
        <v>133118.4</v>
      </c>
      <c r="C53" s="36">
        <f>C11+C19+C28+C40+C46</f>
        <v>113622.79999999999</v>
      </c>
      <c r="D53" s="36">
        <f>D11+D19+D28+D40+D46</f>
        <v>59971.299999999996</v>
      </c>
      <c r="E53" s="32">
        <f t="shared" si="4"/>
        <v>45.05109736895876</v>
      </c>
      <c r="F53" s="32">
        <f t="shared" si="5"/>
        <v>52.78104394540533</v>
      </c>
      <c r="G53" s="32">
        <f t="shared" si="6"/>
        <v>-53651.49999999999</v>
      </c>
    </row>
    <row r="54" spans="1:7" ht="37.5">
      <c r="A54" s="29" t="s">
        <v>10</v>
      </c>
      <c r="B54" s="36">
        <f>B20+B29</f>
        <v>4375.1</v>
      </c>
      <c r="C54" s="36">
        <f>C20+C29</f>
        <v>4039.8</v>
      </c>
      <c r="D54" s="36">
        <f>D20+D29</f>
        <v>3361.1000000000004</v>
      </c>
      <c r="E54" s="32">
        <f t="shared" si="4"/>
        <v>76.82338689401385</v>
      </c>
      <c r="F54" s="32">
        <f t="shared" si="5"/>
        <v>83.19966334967079</v>
      </c>
      <c r="G54" s="32">
        <f t="shared" si="6"/>
        <v>-678.6999999999998</v>
      </c>
    </row>
    <row r="55" spans="1:7" ht="18.75">
      <c r="A55" s="29" t="s">
        <v>8</v>
      </c>
      <c r="B55" s="36">
        <v>103904.9</v>
      </c>
      <c r="C55" s="36">
        <v>76283.4</v>
      </c>
      <c r="D55" s="36">
        <v>45030.4</v>
      </c>
      <c r="E55" s="32">
        <f t="shared" si="4"/>
        <v>43.338090888880124</v>
      </c>
      <c r="F55" s="32">
        <f t="shared" si="5"/>
        <v>59.03040504225036</v>
      </c>
      <c r="G55" s="32">
        <f>D55-C55</f>
        <v>-31252.999999999993</v>
      </c>
    </row>
    <row r="56" spans="1:7" ht="18.75">
      <c r="A56" s="20"/>
      <c r="B56" s="44"/>
      <c r="C56" s="44"/>
      <c r="D56" s="44"/>
      <c r="E56" s="44"/>
      <c r="F56" s="44"/>
      <c r="G56" s="44"/>
    </row>
    <row r="57" spans="1:7" ht="18.75">
      <c r="A57" s="46"/>
      <c r="B57" s="47"/>
      <c r="C57" s="47"/>
      <c r="D57" s="47"/>
      <c r="E57" s="47"/>
      <c r="F57" s="48"/>
      <c r="G57" s="47"/>
    </row>
    <row r="58" spans="1:7" ht="18.75">
      <c r="A58" s="46"/>
      <c r="B58" s="47"/>
      <c r="C58" s="47"/>
      <c r="D58" s="47"/>
      <c r="E58" s="47"/>
      <c r="F58" s="48"/>
      <c r="G58" s="47"/>
    </row>
    <row r="59" spans="1:7" ht="18.75">
      <c r="A59" s="46"/>
      <c r="B59" s="47"/>
      <c r="C59" s="47"/>
      <c r="D59" s="47"/>
      <c r="E59" s="47"/>
      <c r="F59" s="47"/>
      <c r="G59" s="47"/>
    </row>
    <row r="60" spans="1:7" ht="18.75">
      <c r="A60" s="46"/>
      <c r="B60" s="47"/>
      <c r="C60" s="47"/>
      <c r="D60" s="47"/>
      <c r="E60" s="47"/>
      <c r="F60" s="47"/>
      <c r="G60" s="47"/>
    </row>
    <row r="61" spans="1:7" ht="18.75">
      <c r="A61" s="46"/>
      <c r="B61" s="47"/>
      <c r="C61" s="47"/>
      <c r="D61" s="47"/>
      <c r="E61" s="47"/>
      <c r="F61" s="47"/>
      <c r="G61" s="47"/>
    </row>
    <row r="62" spans="1:7" ht="18.75">
      <c r="A62" s="46"/>
      <c r="B62" s="47"/>
      <c r="C62" s="47"/>
      <c r="D62" s="47"/>
      <c r="E62" s="47"/>
      <c r="F62" s="47"/>
      <c r="G62" s="47"/>
    </row>
    <row r="63" spans="1:7" ht="18.75">
      <c r="A63" s="46"/>
      <c r="B63" s="47"/>
      <c r="C63" s="47"/>
      <c r="D63" s="47"/>
      <c r="E63" s="47"/>
      <c r="F63" s="47"/>
      <c r="G63" s="47"/>
    </row>
    <row r="64" spans="1:7" ht="18.75">
      <c r="A64" s="46"/>
      <c r="B64" s="47"/>
      <c r="C64" s="47"/>
      <c r="D64" s="49"/>
      <c r="E64" s="47"/>
      <c r="F64" s="47"/>
      <c r="G64" s="47"/>
    </row>
    <row r="65" spans="1:7" ht="18.75">
      <c r="A65" s="46"/>
      <c r="B65" s="47"/>
      <c r="C65" s="47"/>
      <c r="D65" s="49"/>
      <c r="E65" s="47"/>
      <c r="F65" s="47"/>
      <c r="G65" s="47"/>
    </row>
    <row r="66" spans="1:7" ht="18.75">
      <c r="A66" s="20"/>
      <c r="B66" s="44"/>
      <c r="C66" s="44"/>
      <c r="D66" s="44"/>
      <c r="E66" s="44"/>
      <c r="F66" s="44"/>
      <c r="G66" s="44"/>
    </row>
    <row r="67" spans="1:7" ht="18.75">
      <c r="A67" s="20"/>
      <c r="B67" s="44"/>
      <c r="C67" s="44"/>
      <c r="D67" s="44"/>
      <c r="E67" s="44"/>
      <c r="F67" s="44"/>
      <c r="G67" s="44"/>
    </row>
    <row r="68" spans="1:7" ht="18.75">
      <c r="A68" s="20"/>
      <c r="B68" s="44"/>
      <c r="C68" s="44"/>
      <c r="D68" s="44"/>
      <c r="E68" s="44"/>
      <c r="F68" s="44"/>
      <c r="G68" s="44"/>
    </row>
    <row r="69" spans="1:7" ht="18.75">
      <c r="A69" s="46"/>
      <c r="B69" s="47"/>
      <c r="C69" s="47"/>
      <c r="D69" s="47"/>
      <c r="E69" s="47"/>
      <c r="F69" s="47"/>
      <c r="G69" s="44"/>
    </row>
    <row r="70" spans="1:7" ht="18.75">
      <c r="A70" s="50"/>
      <c r="B70" s="47"/>
      <c r="C70" s="47"/>
      <c r="D70" s="47"/>
      <c r="E70" s="49"/>
      <c r="F70" s="49"/>
      <c r="G70" s="44"/>
    </row>
    <row r="71" spans="1:7" ht="18.75">
      <c r="A71" s="50"/>
      <c r="B71" s="47"/>
      <c r="C71" s="47"/>
      <c r="D71" s="47"/>
      <c r="E71" s="51"/>
      <c r="F71" s="49"/>
      <c r="G71" s="44"/>
    </row>
    <row r="72" spans="1:7" ht="18.75">
      <c r="A72" s="50"/>
      <c r="B72" s="47"/>
      <c r="C72" s="47"/>
      <c r="D72" s="47"/>
      <c r="E72" s="49"/>
      <c r="F72" s="47"/>
      <c r="G72" s="44"/>
    </row>
    <row r="73" spans="1:7" ht="18.75">
      <c r="A73" s="50"/>
      <c r="B73" s="47"/>
      <c r="C73" s="47"/>
      <c r="D73" s="47"/>
      <c r="E73" s="53"/>
      <c r="F73" s="49"/>
      <c r="G73" s="44"/>
    </row>
    <row r="74" spans="1:7" ht="18.75">
      <c r="A74" s="50"/>
      <c r="B74" s="47"/>
      <c r="C74" s="47"/>
      <c r="D74" s="47"/>
      <c r="E74" s="49"/>
      <c r="F74" s="49"/>
      <c r="G74" s="44"/>
    </row>
    <row r="75" spans="1:7" ht="18.75">
      <c r="A75" s="46"/>
      <c r="B75" s="47"/>
      <c r="C75" s="47"/>
      <c r="D75" s="47"/>
      <c r="E75" s="47"/>
      <c r="F75" s="47"/>
      <c r="G75" s="44"/>
    </row>
    <row r="76" spans="1:7" ht="18.75">
      <c r="A76" s="50"/>
      <c r="B76" s="47"/>
      <c r="C76" s="47"/>
      <c r="D76" s="47"/>
      <c r="E76" s="47"/>
      <c r="F76" s="47"/>
      <c r="G76" s="44"/>
    </row>
    <row r="77" spans="1:7" ht="18.75">
      <c r="A77" s="46"/>
      <c r="B77" s="47"/>
      <c r="C77" s="47"/>
      <c r="D77" s="47"/>
      <c r="E77" s="47"/>
      <c r="F77" s="47"/>
      <c r="G77" s="44"/>
    </row>
    <row r="78" spans="1:7" ht="18.75">
      <c r="A78" s="46"/>
      <c r="B78" s="47"/>
      <c r="C78" s="47"/>
      <c r="D78" s="47"/>
      <c r="E78" s="47"/>
      <c r="F78" s="47"/>
      <c r="G78" s="44"/>
    </row>
    <row r="79" spans="1:7" ht="18.75">
      <c r="A79" s="46"/>
      <c r="B79" s="47"/>
      <c r="C79" s="47"/>
      <c r="D79" s="47"/>
      <c r="E79" s="47"/>
      <c r="F79" s="47"/>
      <c r="G79" s="44"/>
    </row>
    <row r="80" spans="1:7" ht="18.75">
      <c r="A80" s="46"/>
      <c r="B80" s="47"/>
      <c r="C80" s="47"/>
      <c r="D80" s="47"/>
      <c r="E80" s="47"/>
      <c r="F80" s="47"/>
      <c r="G80" s="44"/>
    </row>
    <row r="81" spans="1:6" ht="18">
      <c r="A81" s="52"/>
      <c r="B81" s="52"/>
      <c r="C81" s="52"/>
      <c r="D81" s="52"/>
      <c r="E81" s="52"/>
      <c r="F81" s="52"/>
    </row>
  </sheetData>
  <sheetProtection/>
  <mergeCells count="10">
    <mergeCell ref="F6:G6"/>
    <mergeCell ref="D1:G1"/>
    <mergeCell ref="A2:G2"/>
    <mergeCell ref="A3:G3"/>
    <mergeCell ref="A5:A7"/>
    <mergeCell ref="B5:B7"/>
    <mergeCell ref="C5:C7"/>
    <mergeCell ref="D5:D7"/>
    <mergeCell ref="E5:G5"/>
    <mergeCell ref="E6:E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5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90"/>
  <sheetViews>
    <sheetView tabSelected="1" view="pageBreakPreview" zoomScale="85" zoomScaleSheetLayoutView="85" zoomScalePageLayoutView="0" workbookViewId="0" topLeftCell="A51">
      <selection activeCell="A55" sqref="A55"/>
    </sheetView>
  </sheetViews>
  <sheetFormatPr defaultColWidth="9.140625" defaultRowHeight="12.75"/>
  <cols>
    <col min="1" max="1" width="50.00390625" style="1" customWidth="1"/>
    <col min="2" max="2" width="22.28125" style="5" customWidth="1"/>
    <col min="3" max="3" width="29.140625" style="5" customWidth="1"/>
    <col min="4" max="4" width="10.140625" style="5" hidden="1" customWidth="1"/>
    <col min="5" max="5" width="13.8515625" style="5" customWidth="1"/>
    <col min="6" max="6" width="27.140625" style="5" customWidth="1"/>
    <col min="7" max="7" width="21.28125" style="5" customWidth="1"/>
    <col min="8" max="8" width="26.28125" style="5" customWidth="1"/>
    <col min="9" max="9" width="23.57421875" style="5" customWidth="1"/>
    <col min="10" max="16384" width="9.140625" style="5" customWidth="1"/>
  </cols>
  <sheetData>
    <row r="1" spans="1:7" s="1" customFormat="1" ht="18" customHeight="1">
      <c r="A1" s="20"/>
      <c r="B1" s="21"/>
      <c r="C1" s="74"/>
      <c r="D1" s="74"/>
      <c r="E1" s="74"/>
      <c r="F1" s="74"/>
      <c r="G1" s="74"/>
    </row>
    <row r="2" spans="1:9" s="1" customFormat="1" ht="29.25" customHeight="1">
      <c r="A2" s="86" t="s">
        <v>61</v>
      </c>
      <c r="B2" s="75"/>
      <c r="C2" s="75"/>
      <c r="D2" s="75"/>
      <c r="E2" s="75"/>
      <c r="F2" s="75"/>
      <c r="G2" s="75"/>
      <c r="H2" s="95"/>
      <c r="I2" s="95"/>
    </row>
    <row r="3" spans="1:9" s="1" customFormat="1" ht="24.75" customHeight="1">
      <c r="A3" s="75" t="s">
        <v>62</v>
      </c>
      <c r="B3" s="75"/>
      <c r="C3" s="75"/>
      <c r="D3" s="75"/>
      <c r="E3" s="75"/>
      <c r="F3" s="75"/>
      <c r="G3" s="75"/>
      <c r="H3" s="95"/>
      <c r="I3" s="95"/>
    </row>
    <row r="4" spans="1:7" s="1" customFormat="1" ht="18.75">
      <c r="A4" s="75"/>
      <c r="B4" s="75"/>
      <c r="C4" s="75"/>
      <c r="D4" s="75"/>
      <c r="E4" s="75"/>
      <c r="F4" s="75"/>
      <c r="G4" s="75"/>
    </row>
    <row r="5" spans="1:9" s="1" customFormat="1" ht="18.75" customHeight="1">
      <c r="A5" s="20"/>
      <c r="B5" s="21"/>
      <c r="C5" s="21"/>
      <c r="D5" s="21"/>
      <c r="E5" s="21"/>
      <c r="F5" s="21"/>
      <c r="G5" s="23"/>
      <c r="I5" s="23" t="s">
        <v>28</v>
      </c>
    </row>
    <row r="6" spans="1:9" s="4" customFormat="1" ht="29.25" customHeight="1">
      <c r="A6" s="76" t="s">
        <v>0</v>
      </c>
      <c r="B6" s="76" t="s">
        <v>34</v>
      </c>
      <c r="C6" s="84" t="s">
        <v>25</v>
      </c>
      <c r="D6" s="85"/>
      <c r="E6" s="76" t="s">
        <v>65</v>
      </c>
      <c r="F6" s="25" t="s">
        <v>15</v>
      </c>
      <c r="G6" s="76" t="s">
        <v>16</v>
      </c>
      <c r="H6" s="76" t="s">
        <v>66</v>
      </c>
      <c r="I6" s="76" t="s">
        <v>67</v>
      </c>
    </row>
    <row r="7" spans="1:9" s="4" customFormat="1" ht="18" customHeight="1" hidden="1">
      <c r="A7" s="77"/>
      <c r="B7" s="79"/>
      <c r="C7" s="54"/>
      <c r="D7" s="26"/>
      <c r="E7" s="77"/>
      <c r="F7" s="26"/>
      <c r="G7" s="77"/>
      <c r="H7" s="77"/>
      <c r="I7" s="77"/>
    </row>
    <row r="8" spans="1:9" s="4" customFormat="1" ht="119.25" customHeight="1">
      <c r="A8" s="78"/>
      <c r="B8" s="80"/>
      <c r="C8" s="25" t="s">
        <v>37</v>
      </c>
      <c r="D8" s="25" t="s">
        <v>27</v>
      </c>
      <c r="E8" s="78"/>
      <c r="F8" s="25" t="s">
        <v>37</v>
      </c>
      <c r="G8" s="78"/>
      <c r="H8" s="78"/>
      <c r="I8" s="78"/>
    </row>
    <row r="9" spans="1:9" s="12" customFormat="1" ht="57" customHeight="1">
      <c r="A9" s="27" t="s">
        <v>35</v>
      </c>
      <c r="B9" s="60">
        <f>B12+B11</f>
        <v>52.2</v>
      </c>
      <c r="C9" s="60">
        <f>C12+C11</f>
        <v>0</v>
      </c>
      <c r="D9" s="60">
        <f>D12+D11</f>
        <v>0</v>
      </c>
      <c r="E9" s="60">
        <f>E12+E11</f>
        <v>8</v>
      </c>
      <c r="F9" s="60">
        <f>F12+F11</f>
        <v>0</v>
      </c>
      <c r="G9" s="60">
        <f>E9/B9*100</f>
        <v>15.32567049808429</v>
      </c>
      <c r="H9" s="87">
        <v>50.8</v>
      </c>
      <c r="I9" s="87">
        <v>94.9</v>
      </c>
    </row>
    <row r="10" spans="1:9" ht="22.5" customHeight="1">
      <c r="A10" s="29" t="s">
        <v>1</v>
      </c>
      <c r="B10" s="61"/>
      <c r="C10" s="61"/>
      <c r="D10" s="61"/>
      <c r="E10" s="61"/>
      <c r="F10" s="61"/>
      <c r="G10" s="61"/>
      <c r="H10" s="61"/>
      <c r="I10" s="62"/>
    </row>
    <row r="11" spans="1:9" ht="15.75" customHeight="1">
      <c r="A11" s="29" t="s">
        <v>24</v>
      </c>
      <c r="B11" s="62">
        <v>52.2</v>
      </c>
      <c r="C11" s="61"/>
      <c r="D11" s="61"/>
      <c r="E11" s="62">
        <v>8</v>
      </c>
      <c r="F11" s="61"/>
      <c r="G11" s="62">
        <f>E11/B11*100</f>
        <v>15.32567049808429</v>
      </c>
      <c r="H11" s="61"/>
      <c r="I11" s="62"/>
    </row>
    <row r="12" spans="1:9" s="13" customFormat="1" ht="24.75" customHeight="1">
      <c r="A12" s="29" t="s">
        <v>18</v>
      </c>
      <c r="B12" s="62">
        <v>0</v>
      </c>
      <c r="C12" s="62">
        <v>0</v>
      </c>
      <c r="D12" s="63"/>
      <c r="E12" s="63"/>
      <c r="F12" s="63"/>
      <c r="G12" s="64"/>
      <c r="H12" s="61"/>
      <c r="I12" s="62"/>
    </row>
    <row r="13" spans="1:9" s="12" customFormat="1" ht="20.25" customHeight="1">
      <c r="A13" s="27" t="s">
        <v>36</v>
      </c>
      <c r="B13" s="60">
        <f>B15+B17+B18+B19+B20+B21+B16</f>
        <v>204827</v>
      </c>
      <c r="C13" s="60">
        <f>C20+C21</f>
        <v>96455</v>
      </c>
      <c r="D13" s="60">
        <f>D20+D21</f>
        <v>0</v>
      </c>
      <c r="E13" s="60">
        <f>E15+E17+E18+E19+E20+E21+E16</f>
        <v>28818</v>
      </c>
      <c r="F13" s="60">
        <f>F15+F17+F18+F19+F20+F21+F16</f>
        <v>10193.6</v>
      </c>
      <c r="G13" s="60">
        <f>E13/B13*100</f>
        <v>14.069434205451431</v>
      </c>
      <c r="H13" s="87">
        <v>16541.7</v>
      </c>
      <c r="I13" s="87">
        <v>8735.2</v>
      </c>
    </row>
    <row r="14" spans="1:9" ht="18.75">
      <c r="A14" s="29" t="s">
        <v>1</v>
      </c>
      <c r="B14" s="61"/>
      <c r="C14" s="61"/>
      <c r="D14" s="61"/>
      <c r="E14" s="61"/>
      <c r="F14" s="61"/>
      <c r="G14" s="61"/>
      <c r="H14" s="61"/>
      <c r="I14" s="61"/>
    </row>
    <row r="15" spans="1:9" s="13" customFormat="1" ht="21.75" customHeight="1">
      <c r="A15" s="29" t="s">
        <v>6</v>
      </c>
      <c r="B15" s="62">
        <v>10695.7</v>
      </c>
      <c r="C15" s="62"/>
      <c r="D15" s="62"/>
      <c r="E15" s="62">
        <v>4117.3</v>
      </c>
      <c r="F15" s="62"/>
      <c r="G15" s="37">
        <f aca="true" t="shared" si="0" ref="G15:G21">E15/B15*100</f>
        <v>38.49490916910534</v>
      </c>
      <c r="H15" s="61"/>
      <c r="I15" s="61"/>
    </row>
    <row r="16" spans="1:9" s="13" customFormat="1" ht="22.5" customHeight="1">
      <c r="A16" s="29" t="s">
        <v>7</v>
      </c>
      <c r="B16" s="62">
        <v>9.1</v>
      </c>
      <c r="C16" s="62"/>
      <c r="D16" s="62"/>
      <c r="E16" s="62">
        <v>9.1</v>
      </c>
      <c r="F16" s="62"/>
      <c r="G16" s="66">
        <f t="shared" si="0"/>
        <v>100</v>
      </c>
      <c r="H16" s="61"/>
      <c r="I16" s="61"/>
    </row>
    <row r="17" spans="1:9" s="13" customFormat="1" ht="23.25" customHeight="1">
      <c r="A17" s="29" t="s">
        <v>31</v>
      </c>
      <c r="B17" s="62">
        <v>83918.4</v>
      </c>
      <c r="C17" s="62"/>
      <c r="D17" s="62"/>
      <c r="E17" s="62">
        <v>7858</v>
      </c>
      <c r="F17" s="62"/>
      <c r="G17" s="37">
        <f t="shared" si="0"/>
        <v>9.36385822417968</v>
      </c>
      <c r="H17" s="61"/>
      <c r="I17" s="61"/>
    </row>
    <row r="18" spans="1:9" s="13" customFormat="1" ht="37.5">
      <c r="A18" s="29" t="s">
        <v>2</v>
      </c>
      <c r="B18" s="62">
        <v>80.8</v>
      </c>
      <c r="C18" s="62"/>
      <c r="D18" s="62"/>
      <c r="E18" s="62">
        <v>2.3</v>
      </c>
      <c r="F18" s="62"/>
      <c r="G18" s="37">
        <f t="shared" si="0"/>
        <v>2.8465346534653464</v>
      </c>
      <c r="H18" s="61"/>
      <c r="I18" s="61"/>
    </row>
    <row r="19" spans="1:9" s="13" customFormat="1" ht="30" customHeight="1">
      <c r="A19" s="29" t="s">
        <v>32</v>
      </c>
      <c r="B19" s="62">
        <v>9279.2</v>
      </c>
      <c r="C19" s="62"/>
      <c r="D19" s="62"/>
      <c r="E19" s="62">
        <v>2334.6</v>
      </c>
      <c r="F19" s="62"/>
      <c r="G19" s="37">
        <f t="shared" si="0"/>
        <v>25.159496508319677</v>
      </c>
      <c r="H19" s="61"/>
      <c r="I19" s="61"/>
    </row>
    <row r="20" spans="1:9" s="13" customFormat="1" ht="39" customHeight="1">
      <c r="A20" s="29" t="s">
        <v>17</v>
      </c>
      <c r="B20" s="62">
        <v>11564.5</v>
      </c>
      <c r="C20" s="62">
        <v>7175.7</v>
      </c>
      <c r="D20" s="62"/>
      <c r="E20" s="62">
        <v>4303.1</v>
      </c>
      <c r="F20" s="62"/>
      <c r="G20" s="37">
        <f t="shared" si="0"/>
        <v>37.209563751134944</v>
      </c>
      <c r="H20" s="61"/>
      <c r="I20" s="61"/>
    </row>
    <row r="21" spans="1:9" s="13" customFormat="1" ht="24" customHeight="1">
      <c r="A21" s="29" t="s">
        <v>18</v>
      </c>
      <c r="B21" s="62">
        <v>89279.3</v>
      </c>
      <c r="C21" s="62">
        <v>89279.3</v>
      </c>
      <c r="D21" s="62"/>
      <c r="E21" s="62">
        <v>10193.6</v>
      </c>
      <c r="F21" s="62">
        <v>10193.6</v>
      </c>
      <c r="G21" s="37">
        <f t="shared" si="0"/>
        <v>11.41765224413722</v>
      </c>
      <c r="H21" s="61"/>
      <c r="I21" s="61"/>
    </row>
    <row r="22" spans="1:9" s="13" customFormat="1" ht="19.5" customHeight="1" hidden="1">
      <c r="A22" s="35"/>
      <c r="B22" s="63"/>
      <c r="C22" s="63"/>
      <c r="D22" s="63"/>
      <c r="E22" s="63"/>
      <c r="F22" s="63"/>
      <c r="G22" s="63"/>
      <c r="H22" s="88"/>
      <c r="I22" s="61"/>
    </row>
    <row r="23" spans="1:9" s="14" customFormat="1" ht="24" customHeight="1" hidden="1">
      <c r="A23" s="55"/>
      <c r="B23" s="65"/>
      <c r="C23" s="65"/>
      <c r="D23" s="65"/>
      <c r="E23" s="64"/>
      <c r="F23" s="64"/>
      <c r="G23" s="64"/>
      <c r="H23" s="89"/>
      <c r="I23" s="61"/>
    </row>
    <row r="24" spans="1:9" s="15" customFormat="1" ht="60" customHeight="1">
      <c r="A24" s="27" t="s">
        <v>38</v>
      </c>
      <c r="B24" s="60">
        <f>B26+B29+B30+B31+B32</f>
        <v>5613.000000000001</v>
      </c>
      <c r="C24" s="60">
        <f>C26+C29+C30+C31+C32</f>
        <v>0</v>
      </c>
      <c r="D24" s="60">
        <f>D26+D29+D30+D31+D32</f>
        <v>0</v>
      </c>
      <c r="E24" s="60">
        <f>E26+E29+E30+E31+E32</f>
        <v>1267.6</v>
      </c>
      <c r="F24" s="60">
        <f>F26+F29+F30+F31+F32</f>
        <v>0</v>
      </c>
      <c r="G24" s="28">
        <f>E24/B24*100</f>
        <v>22.583288793871365</v>
      </c>
      <c r="H24" s="87">
        <v>1882.7</v>
      </c>
      <c r="I24" s="87">
        <v>1088.8</v>
      </c>
    </row>
    <row r="25" spans="1:9" s="1" customFormat="1" ht="18.75">
      <c r="A25" s="29" t="s">
        <v>1</v>
      </c>
      <c r="B25" s="61"/>
      <c r="C25" s="61"/>
      <c r="D25" s="61"/>
      <c r="E25" s="61"/>
      <c r="F25" s="61"/>
      <c r="G25" s="64"/>
      <c r="H25" s="61"/>
      <c r="I25" s="61"/>
    </row>
    <row r="26" spans="1:9" s="11" customFormat="1" ht="16.5" customHeight="1">
      <c r="A26" s="29" t="s">
        <v>6</v>
      </c>
      <c r="B26" s="62">
        <v>4960.3</v>
      </c>
      <c r="C26" s="62"/>
      <c r="D26" s="62"/>
      <c r="E26" s="62">
        <v>1237</v>
      </c>
      <c r="F26" s="62"/>
      <c r="G26" s="66">
        <f aca="true" t="shared" si="1" ref="G26:G32">E26/B26*100</f>
        <v>24.93800778178739</v>
      </c>
      <c r="H26" s="61"/>
      <c r="I26" s="61"/>
    </row>
    <row r="27" spans="1:9" s="11" customFormat="1" ht="15" customHeight="1" hidden="1">
      <c r="A27" s="29" t="s">
        <v>7</v>
      </c>
      <c r="B27" s="61"/>
      <c r="C27" s="61"/>
      <c r="D27" s="61"/>
      <c r="E27" s="61"/>
      <c r="F27" s="61"/>
      <c r="G27" s="66" t="e">
        <f t="shared" si="1"/>
        <v>#DIV/0!</v>
      </c>
      <c r="H27" s="61"/>
      <c r="I27" s="61"/>
    </row>
    <row r="28" spans="1:9" s="11" customFormat="1" ht="18.75" hidden="1">
      <c r="A28" s="29" t="s">
        <v>3</v>
      </c>
      <c r="B28" s="62"/>
      <c r="C28" s="62"/>
      <c r="D28" s="62"/>
      <c r="E28" s="62"/>
      <c r="F28" s="62"/>
      <c r="G28" s="66" t="e">
        <f t="shared" si="1"/>
        <v>#DIV/0!</v>
      </c>
      <c r="H28" s="61"/>
      <c r="I28" s="61"/>
    </row>
    <row r="29" spans="1:9" s="11" customFormat="1" ht="37.5">
      <c r="A29" s="29" t="s">
        <v>2</v>
      </c>
      <c r="B29" s="62">
        <v>161.6</v>
      </c>
      <c r="C29" s="62"/>
      <c r="D29" s="62"/>
      <c r="E29" s="62"/>
      <c r="F29" s="62"/>
      <c r="G29" s="66">
        <f t="shared" si="1"/>
        <v>0</v>
      </c>
      <c r="H29" s="61"/>
      <c r="I29" s="61"/>
    </row>
    <row r="30" spans="1:9" s="11" customFormat="1" ht="21" customHeight="1">
      <c r="A30" s="29" t="s">
        <v>8</v>
      </c>
      <c r="B30" s="62">
        <v>406.1</v>
      </c>
      <c r="C30" s="62"/>
      <c r="D30" s="62"/>
      <c r="E30" s="62">
        <f>6.4+24.2</f>
        <v>30.6</v>
      </c>
      <c r="F30" s="62"/>
      <c r="G30" s="66">
        <f t="shared" si="1"/>
        <v>7.535089879340064</v>
      </c>
      <c r="H30" s="61"/>
      <c r="I30" s="61"/>
    </row>
    <row r="31" spans="1:9" s="11" customFormat="1" ht="35.25" customHeight="1">
      <c r="A31" s="29" t="s">
        <v>23</v>
      </c>
      <c r="B31" s="62">
        <v>85</v>
      </c>
      <c r="C31" s="62"/>
      <c r="D31" s="62"/>
      <c r="E31" s="62"/>
      <c r="F31" s="62"/>
      <c r="G31" s="66">
        <f t="shared" si="1"/>
        <v>0</v>
      </c>
      <c r="H31" s="61"/>
      <c r="I31" s="61"/>
    </row>
    <row r="32" spans="1:9" s="11" customFormat="1" ht="26.25" customHeight="1" hidden="1">
      <c r="A32" s="56" t="s">
        <v>26</v>
      </c>
      <c r="B32" s="63"/>
      <c r="C32" s="63"/>
      <c r="D32" s="63"/>
      <c r="E32" s="63"/>
      <c r="F32" s="63"/>
      <c r="G32" s="66" t="e">
        <f t="shared" si="1"/>
        <v>#DIV/0!</v>
      </c>
      <c r="H32" s="61"/>
      <c r="I32" s="61"/>
    </row>
    <row r="33" spans="1:9" s="12" customFormat="1" ht="44.25" customHeight="1">
      <c r="A33" s="27" t="s">
        <v>39</v>
      </c>
      <c r="B33" s="60">
        <v>81555</v>
      </c>
      <c r="C33" s="60">
        <v>78427.4</v>
      </c>
      <c r="D33" s="60">
        <f>D35+D36</f>
        <v>0</v>
      </c>
      <c r="E33" s="60">
        <f>E35+E36</f>
        <v>361.8</v>
      </c>
      <c r="F33" s="60">
        <f>F35+F36</f>
        <v>0</v>
      </c>
      <c r="G33" s="60">
        <f>E33/B33*100</f>
        <v>0.443627000183925</v>
      </c>
      <c r="H33" s="87">
        <v>0</v>
      </c>
      <c r="I33" s="87">
        <v>0</v>
      </c>
    </row>
    <row r="34" spans="1:9" ht="15.75" customHeight="1">
      <c r="A34" s="29" t="s">
        <v>1</v>
      </c>
      <c r="B34" s="62"/>
      <c r="C34" s="62"/>
      <c r="D34" s="62"/>
      <c r="E34" s="62"/>
      <c r="F34" s="62"/>
      <c r="G34" s="64"/>
      <c r="H34" s="61"/>
      <c r="I34" s="61"/>
    </row>
    <row r="35" spans="1:9" s="13" customFormat="1" ht="36" customHeight="1">
      <c r="A35" s="29" t="s">
        <v>20</v>
      </c>
      <c r="B35" s="62">
        <v>361.8</v>
      </c>
      <c r="C35" s="62"/>
      <c r="D35" s="62"/>
      <c r="E35" s="62">
        <v>361.8</v>
      </c>
      <c r="F35" s="62"/>
      <c r="G35" s="66">
        <f>E35/B35*100</f>
        <v>100</v>
      </c>
      <c r="H35" s="61"/>
      <c r="I35" s="61"/>
    </row>
    <row r="36" spans="1:9" s="10" customFormat="1" ht="36.75" customHeight="1">
      <c r="A36" s="29" t="s">
        <v>21</v>
      </c>
      <c r="B36" s="66">
        <f>58427.4+2765.8</f>
        <v>61193.200000000004</v>
      </c>
      <c r="C36" s="66">
        <v>58427.4</v>
      </c>
      <c r="D36" s="66"/>
      <c r="E36" s="66"/>
      <c r="F36" s="66"/>
      <c r="G36" s="66">
        <f>E36/B36*100</f>
        <v>0</v>
      </c>
      <c r="H36" s="61"/>
      <c r="I36" s="61"/>
    </row>
    <row r="37" spans="1:9" s="10" customFormat="1" ht="36.75" customHeight="1">
      <c r="A37" s="29" t="s">
        <v>68</v>
      </c>
      <c r="B37" s="66">
        <v>20000</v>
      </c>
      <c r="C37" s="66">
        <v>20000</v>
      </c>
      <c r="D37" s="66"/>
      <c r="E37" s="66"/>
      <c r="F37" s="66"/>
      <c r="G37" s="66"/>
      <c r="H37" s="61"/>
      <c r="I37" s="61"/>
    </row>
    <row r="38" spans="1:9" s="16" customFormat="1" ht="37.5">
      <c r="A38" s="27" t="s">
        <v>40</v>
      </c>
      <c r="B38" s="60">
        <f>B44+B42+B43+B45</f>
        <v>922</v>
      </c>
      <c r="C38" s="60">
        <f>C44+C42+C43+C45</f>
        <v>407.1</v>
      </c>
      <c r="D38" s="60">
        <f>D44+D42</f>
        <v>0</v>
      </c>
      <c r="E38" s="60">
        <v>531.2</v>
      </c>
      <c r="F38" s="60">
        <v>166</v>
      </c>
      <c r="G38" s="60">
        <f>E38/B38*100</f>
        <v>57.61388286334057</v>
      </c>
      <c r="H38" s="87">
        <v>11.9</v>
      </c>
      <c r="I38" s="87">
        <v>15.5</v>
      </c>
    </row>
    <row r="39" spans="1:9" s="1" customFormat="1" ht="18.75">
      <c r="A39" s="29" t="s">
        <v>1</v>
      </c>
      <c r="B39" s="61"/>
      <c r="C39" s="61"/>
      <c r="D39" s="61"/>
      <c r="E39" s="61"/>
      <c r="F39" s="61"/>
      <c r="G39" s="64"/>
      <c r="H39" s="61"/>
      <c r="I39" s="61"/>
    </row>
    <row r="40" spans="1:9" s="11" customFormat="1" ht="17.25" customHeight="1" hidden="1">
      <c r="A40" s="29" t="s">
        <v>6</v>
      </c>
      <c r="B40" s="62"/>
      <c r="C40" s="62"/>
      <c r="D40" s="62"/>
      <c r="E40" s="62"/>
      <c r="F40" s="62"/>
      <c r="G40" s="64" t="e">
        <f>E40/B40*100</f>
        <v>#DIV/0!</v>
      </c>
      <c r="H40" s="61"/>
      <c r="I40" s="61"/>
    </row>
    <row r="41" spans="1:9" s="11" customFormat="1" ht="27.75" customHeight="1" hidden="1">
      <c r="A41" s="29" t="s">
        <v>2</v>
      </c>
      <c r="B41" s="62"/>
      <c r="C41" s="62"/>
      <c r="D41" s="62"/>
      <c r="E41" s="62"/>
      <c r="F41" s="62"/>
      <c r="G41" s="64" t="e">
        <f>E41/B41*100</f>
        <v>#DIV/0!</v>
      </c>
      <c r="H41" s="61"/>
      <c r="I41" s="61"/>
    </row>
    <row r="42" spans="1:9" s="11" customFormat="1" ht="26.25" customHeight="1">
      <c r="A42" s="29" t="s">
        <v>8</v>
      </c>
      <c r="B42" s="62">
        <v>47.4</v>
      </c>
      <c r="C42" s="62"/>
      <c r="D42" s="62"/>
      <c r="E42" s="62"/>
      <c r="F42" s="62"/>
      <c r="G42" s="66">
        <f>E42/B42*100</f>
        <v>0</v>
      </c>
      <c r="H42" s="61"/>
      <c r="I42" s="61"/>
    </row>
    <row r="43" spans="1:9" s="11" customFormat="1" ht="20.25" customHeight="1">
      <c r="A43" s="29" t="s">
        <v>29</v>
      </c>
      <c r="B43" s="62">
        <v>5</v>
      </c>
      <c r="C43" s="62"/>
      <c r="D43" s="62"/>
      <c r="E43" s="62">
        <v>2.7</v>
      </c>
      <c r="F43" s="62"/>
      <c r="G43" s="66"/>
      <c r="H43" s="61"/>
      <c r="I43" s="61"/>
    </row>
    <row r="44" spans="1:9" s="12" customFormat="1" ht="39" customHeight="1">
      <c r="A44" s="59" t="s">
        <v>17</v>
      </c>
      <c r="B44" s="66">
        <v>462.5</v>
      </c>
      <c r="C44" s="66"/>
      <c r="D44" s="66"/>
      <c r="E44" s="66">
        <v>362.5</v>
      </c>
      <c r="F44" s="67"/>
      <c r="G44" s="66">
        <f>E44/B44*100</f>
        <v>78.37837837837837</v>
      </c>
      <c r="H44" s="66"/>
      <c r="I44" s="61"/>
    </row>
    <row r="45" spans="1:9" s="12" customFormat="1" ht="29.25" customHeight="1">
      <c r="A45" s="29" t="s">
        <v>18</v>
      </c>
      <c r="B45" s="66">
        <v>407.1</v>
      </c>
      <c r="C45" s="66">
        <v>407.1</v>
      </c>
      <c r="D45" s="66"/>
      <c r="E45" s="66">
        <v>166</v>
      </c>
      <c r="F45" s="66">
        <v>166</v>
      </c>
      <c r="G45" s="66">
        <v>40.8</v>
      </c>
      <c r="H45" s="90"/>
      <c r="I45" s="61"/>
    </row>
    <row r="46" spans="1:9" s="13" customFormat="1" ht="29.25" customHeight="1" hidden="1">
      <c r="A46" s="33" t="s">
        <v>13</v>
      </c>
      <c r="B46" s="63"/>
      <c r="C46" s="63"/>
      <c r="D46" s="63"/>
      <c r="E46" s="68"/>
      <c r="F46" s="68"/>
      <c r="G46" s="68"/>
      <c r="H46" s="91"/>
      <c r="I46" s="61"/>
    </row>
    <row r="47" spans="1:9" s="16" customFormat="1" ht="41.25" customHeight="1">
      <c r="A47" s="27" t="s">
        <v>41</v>
      </c>
      <c r="B47" s="60">
        <f>B49+B50+B51</f>
        <v>422.20000000000005</v>
      </c>
      <c r="C47" s="60">
        <f>C49+C50+C51</f>
        <v>0</v>
      </c>
      <c r="D47" s="60">
        <f>D49+D50+D51</f>
        <v>0</v>
      </c>
      <c r="E47" s="60">
        <f>E49+E50+E51</f>
        <v>161.7</v>
      </c>
      <c r="F47" s="60">
        <f>F49+F50+F51</f>
        <v>0</v>
      </c>
      <c r="G47" s="60">
        <f>E47/B47*100</f>
        <v>38.29938417811463</v>
      </c>
      <c r="H47" s="87">
        <v>159.7</v>
      </c>
      <c r="I47" s="87">
        <v>12.9</v>
      </c>
    </row>
    <row r="48" spans="1:9" s="1" customFormat="1" ht="18.75">
      <c r="A48" s="38" t="s">
        <v>1</v>
      </c>
      <c r="B48" s="62"/>
      <c r="C48" s="62"/>
      <c r="D48" s="62"/>
      <c r="E48" s="62"/>
      <c r="F48" s="62"/>
      <c r="G48" s="64"/>
      <c r="H48" s="62"/>
      <c r="I48" s="61"/>
    </row>
    <row r="49" spans="1:9" s="11" customFormat="1" ht="24" customHeight="1">
      <c r="A49" s="29" t="s">
        <v>6</v>
      </c>
      <c r="B49" s="62">
        <v>341.6</v>
      </c>
      <c r="C49" s="69"/>
      <c r="D49" s="69"/>
      <c r="E49" s="62">
        <v>139.5</v>
      </c>
      <c r="F49" s="62"/>
      <c r="G49" s="66">
        <f>E49/B49*100</f>
        <v>40.83723653395784</v>
      </c>
      <c r="H49" s="62"/>
      <c r="I49" s="61"/>
    </row>
    <row r="50" spans="1:9" s="11" customFormat="1" ht="37.5">
      <c r="A50" s="29" t="s">
        <v>2</v>
      </c>
      <c r="B50" s="62">
        <v>10</v>
      </c>
      <c r="C50" s="62"/>
      <c r="D50" s="62"/>
      <c r="E50" s="62"/>
      <c r="F50" s="62"/>
      <c r="G50" s="66">
        <f>E50/B50*100</f>
        <v>0</v>
      </c>
      <c r="H50" s="62"/>
      <c r="I50" s="61"/>
    </row>
    <row r="51" spans="1:9" s="11" customFormat="1" ht="18" customHeight="1">
      <c r="A51" s="29" t="s">
        <v>8</v>
      </c>
      <c r="B51" s="62">
        <v>70.6</v>
      </c>
      <c r="C51" s="62"/>
      <c r="D51" s="62"/>
      <c r="E51" s="62">
        <v>22.2</v>
      </c>
      <c r="F51" s="62"/>
      <c r="G51" s="66">
        <f>E51/B51*100</f>
        <v>31.444759206798867</v>
      </c>
      <c r="H51" s="62"/>
      <c r="I51" s="61"/>
    </row>
    <row r="52" spans="1:9" s="9" customFormat="1" ht="0.75" customHeight="1" hidden="1">
      <c r="A52" s="42" t="s">
        <v>4</v>
      </c>
      <c r="B52" s="70"/>
      <c r="C52" s="70"/>
      <c r="D52" s="70"/>
      <c r="E52" s="70"/>
      <c r="F52" s="70"/>
      <c r="G52" s="70">
        <v>0</v>
      </c>
      <c r="H52" s="92"/>
      <c r="I52" s="61"/>
    </row>
    <row r="53" spans="1:9" s="12" customFormat="1" ht="21.75" customHeight="1" hidden="1">
      <c r="A53" s="41" t="s">
        <v>5</v>
      </c>
      <c r="B53" s="71"/>
      <c r="C53" s="71"/>
      <c r="D53" s="71"/>
      <c r="E53" s="71"/>
      <c r="F53" s="71"/>
      <c r="G53" s="71"/>
      <c r="H53" s="89"/>
      <c r="I53" s="61"/>
    </row>
    <row r="54" spans="1:9" s="12" customFormat="1" ht="37.5" customHeight="1">
      <c r="A54" s="57" t="s">
        <v>42</v>
      </c>
      <c r="B54" s="72">
        <v>71619.9</v>
      </c>
      <c r="C54" s="72">
        <v>71619.9</v>
      </c>
      <c r="D54" s="72">
        <v>27000</v>
      </c>
      <c r="E54" s="72">
        <v>13029.4</v>
      </c>
      <c r="F54" s="72">
        <v>13029.4</v>
      </c>
      <c r="G54" s="72">
        <f>E54/B54*100</f>
        <v>18.19242975765116</v>
      </c>
      <c r="H54" s="93"/>
      <c r="I54" s="94"/>
    </row>
    <row r="55" spans="1:9" s="12" customFormat="1" ht="47.25" customHeight="1">
      <c r="A55" s="58" t="s">
        <v>43</v>
      </c>
      <c r="B55" s="64">
        <v>500</v>
      </c>
      <c r="C55" s="64">
        <v>500</v>
      </c>
      <c r="D55" s="64">
        <v>500</v>
      </c>
      <c r="E55" s="64"/>
      <c r="F55" s="64"/>
      <c r="G55" s="64"/>
      <c r="H55" s="66"/>
      <c r="I55" s="61"/>
    </row>
    <row r="56" spans="1:9" s="17" customFormat="1" ht="24" customHeight="1">
      <c r="A56" s="42" t="s">
        <v>22</v>
      </c>
      <c r="B56" s="60">
        <f>B9+B13+B24+B33+B38+B47+B54+B55</f>
        <v>365511.30000000005</v>
      </c>
      <c r="C56" s="60">
        <f>C9+C13+C24+C33+C38+C47+C54+C55</f>
        <v>247409.4</v>
      </c>
      <c r="D56" s="60">
        <f>D9+D13+D24+D33+D38+D47+D54+D55</f>
        <v>27500</v>
      </c>
      <c r="E56" s="60">
        <f>E9+E13+E24+E33+E38+E47+E54</f>
        <v>44177.7</v>
      </c>
      <c r="F56" s="60">
        <f>F53+F52+F47+F44+F38+F33+F24+F13+F9+F54</f>
        <v>23389</v>
      </c>
      <c r="G56" s="60">
        <f>E56/B56*100</f>
        <v>12.086548350215162</v>
      </c>
      <c r="H56" s="87">
        <f>H47+H38+H24+H13+H9</f>
        <v>18646.8</v>
      </c>
      <c r="I56" s="87">
        <f>I47+I38+I24+I13+I9</f>
        <v>9947.300000000001</v>
      </c>
    </row>
    <row r="57" spans="1:9" ht="18.75">
      <c r="A57" s="43" t="s">
        <v>1</v>
      </c>
      <c r="B57" s="61"/>
      <c r="C57" s="61"/>
      <c r="D57" s="61"/>
      <c r="E57" s="61"/>
      <c r="F57" s="61"/>
      <c r="G57" s="64"/>
      <c r="H57" s="61"/>
      <c r="I57" s="61"/>
    </row>
    <row r="58" spans="1:9" s="13" customFormat="1" ht="19.5" customHeight="1">
      <c r="A58" s="29" t="s">
        <v>6</v>
      </c>
      <c r="B58" s="62">
        <f>B15+B26+B49</f>
        <v>15997.6</v>
      </c>
      <c r="C58" s="62">
        <f>C15+C26+C49</f>
        <v>0</v>
      </c>
      <c r="D58" s="62"/>
      <c r="E58" s="62">
        <f>E15+E26+E49</f>
        <v>5493.8</v>
      </c>
      <c r="F58" s="62">
        <f>F15+F26+F49</f>
        <v>0</v>
      </c>
      <c r="G58" s="66">
        <f aca="true" t="shared" si="2" ref="G58:G66">E58/B58*100</f>
        <v>34.34140121018153</v>
      </c>
      <c r="H58" s="61"/>
      <c r="I58" s="61"/>
    </row>
    <row r="59" spans="1:9" s="13" customFormat="1" ht="12.75" customHeight="1" hidden="1">
      <c r="A59" s="29"/>
      <c r="B59" s="62">
        <f>B16+B27</f>
        <v>9.1</v>
      </c>
      <c r="C59" s="62"/>
      <c r="D59" s="62"/>
      <c r="E59" s="62">
        <f>E16+E27</f>
        <v>9.1</v>
      </c>
      <c r="F59" s="62"/>
      <c r="G59" s="66">
        <f t="shared" si="2"/>
        <v>100</v>
      </c>
      <c r="H59" s="61"/>
      <c r="I59" s="61"/>
    </row>
    <row r="60" spans="1:9" s="13" customFormat="1" ht="24" customHeight="1">
      <c r="A60" s="29" t="s">
        <v>3</v>
      </c>
      <c r="B60" s="62">
        <f>B17</f>
        <v>83918.4</v>
      </c>
      <c r="C60" s="62">
        <f>C17</f>
        <v>0</v>
      </c>
      <c r="D60" s="62"/>
      <c r="E60" s="62">
        <f>E17</f>
        <v>7858</v>
      </c>
      <c r="F60" s="62">
        <f>F17</f>
        <v>0</v>
      </c>
      <c r="G60" s="66">
        <f t="shared" si="2"/>
        <v>9.36385822417968</v>
      </c>
      <c r="H60" s="61"/>
      <c r="I60" s="61"/>
    </row>
    <row r="61" spans="1:9" s="13" customFormat="1" ht="24" customHeight="1">
      <c r="A61" s="29" t="s">
        <v>7</v>
      </c>
      <c r="B61" s="62">
        <f aca="true" t="shared" si="3" ref="B61:G61">B16</f>
        <v>9.1</v>
      </c>
      <c r="C61" s="62">
        <f t="shared" si="3"/>
        <v>0</v>
      </c>
      <c r="D61" s="62">
        <f t="shared" si="3"/>
        <v>0</v>
      </c>
      <c r="E61" s="62">
        <f t="shared" si="3"/>
        <v>9.1</v>
      </c>
      <c r="F61" s="62">
        <f t="shared" si="3"/>
        <v>0</v>
      </c>
      <c r="G61" s="62">
        <f t="shared" si="3"/>
        <v>100</v>
      </c>
      <c r="H61" s="61"/>
      <c r="I61" s="61"/>
    </row>
    <row r="62" spans="1:9" s="13" customFormat="1" ht="37.5">
      <c r="A62" s="29" t="s">
        <v>2</v>
      </c>
      <c r="B62" s="62">
        <f>B18+B29+B50</f>
        <v>252.39999999999998</v>
      </c>
      <c r="C62" s="62">
        <f>C18+C29+C50</f>
        <v>0</v>
      </c>
      <c r="D62" s="62"/>
      <c r="E62" s="62">
        <f>E18+E29+E50</f>
        <v>2.3</v>
      </c>
      <c r="F62" s="62"/>
      <c r="G62" s="66">
        <f t="shared" si="2"/>
        <v>0.9112519809825673</v>
      </c>
      <c r="H62" s="61"/>
      <c r="I62" s="61"/>
    </row>
    <row r="63" spans="1:9" s="13" customFormat="1" ht="27" customHeight="1">
      <c r="A63" s="29" t="s">
        <v>19</v>
      </c>
      <c r="B63" s="62">
        <f>B19+B30+B51+B11+B42</f>
        <v>9855.500000000002</v>
      </c>
      <c r="C63" s="62">
        <f>C19+C30+C51+C11+C42</f>
        <v>0</v>
      </c>
      <c r="D63" s="62"/>
      <c r="E63" s="62">
        <f>E19+E30+E51+E11+E42</f>
        <v>2395.3999999999996</v>
      </c>
      <c r="F63" s="62">
        <f>F19+F30+F51+F11+F42</f>
        <v>0</v>
      </c>
      <c r="G63" s="66">
        <f t="shared" si="2"/>
        <v>24.30521028867129</v>
      </c>
      <c r="H63" s="61"/>
      <c r="I63" s="61"/>
    </row>
    <row r="64" spans="1:9" s="13" customFormat="1" ht="39.75" customHeight="1">
      <c r="A64" s="29" t="s">
        <v>30</v>
      </c>
      <c r="B64" s="62">
        <f>B35</f>
        <v>361.8</v>
      </c>
      <c r="C64" s="62">
        <f>C35</f>
        <v>0</v>
      </c>
      <c r="D64" s="62"/>
      <c r="E64" s="62">
        <f>E35</f>
        <v>361.8</v>
      </c>
      <c r="F64" s="62">
        <f>F35</f>
        <v>0</v>
      </c>
      <c r="G64" s="66">
        <f t="shared" si="2"/>
        <v>100</v>
      </c>
      <c r="H64" s="61"/>
      <c r="I64" s="61"/>
    </row>
    <row r="65" spans="1:9" s="13" customFormat="1" ht="37.5" customHeight="1">
      <c r="A65" s="29" t="s">
        <v>11</v>
      </c>
      <c r="B65" s="62">
        <f>B20+B31+B44</f>
        <v>12112</v>
      </c>
      <c r="C65" s="62">
        <f>C20+C31+C44</f>
        <v>7175.7</v>
      </c>
      <c r="D65" s="62">
        <f>D20+D31+D44</f>
        <v>0</v>
      </c>
      <c r="E65" s="62">
        <f>E20+E31+E44</f>
        <v>4665.6</v>
      </c>
      <c r="F65" s="62">
        <f>F20+F31+F44</f>
        <v>0</v>
      </c>
      <c r="G65" s="66">
        <f t="shared" si="2"/>
        <v>38.520475561426686</v>
      </c>
      <c r="H65" s="61"/>
      <c r="I65" s="61"/>
    </row>
    <row r="66" spans="1:9" s="13" customFormat="1" ht="17.25" customHeight="1">
      <c r="A66" s="29" t="s">
        <v>18</v>
      </c>
      <c r="B66" s="62">
        <f>B21+B36+B12+B55+B45</f>
        <v>151379.6</v>
      </c>
      <c r="C66" s="62">
        <f>C21+C36+C12+C55+C45</f>
        <v>148613.80000000002</v>
      </c>
      <c r="D66" s="62">
        <f>D21+D36+D12+D55+D45</f>
        <v>500</v>
      </c>
      <c r="E66" s="62">
        <f>E21+E36+E12+E55+E45</f>
        <v>10359.6</v>
      </c>
      <c r="F66" s="62">
        <f>F21+F36+F32+F12</f>
        <v>10193.6</v>
      </c>
      <c r="G66" s="66">
        <f t="shared" si="2"/>
        <v>6.843458431651292</v>
      </c>
      <c r="H66" s="61"/>
      <c r="I66" s="61"/>
    </row>
    <row r="67" spans="2:4" ht="0.75" customHeight="1" hidden="1">
      <c r="B67" s="8">
        <f>B56-B58-B59-B60-B62-B63</f>
        <v>255478.30000000005</v>
      </c>
      <c r="C67" s="8"/>
      <c r="D67" s="8"/>
    </row>
    <row r="68" spans="2:7" ht="12.75" hidden="1">
      <c r="B68" s="8"/>
      <c r="C68" s="8"/>
      <c r="D68" s="8"/>
      <c r="E68" s="7">
        <v>9368.6</v>
      </c>
      <c r="F68" s="7"/>
      <c r="G68" s="7">
        <v>190465.2</v>
      </c>
    </row>
    <row r="69" spans="2:7" ht="12.75" hidden="1">
      <c r="B69" s="7"/>
      <c r="C69" s="7"/>
      <c r="D69" s="7"/>
      <c r="E69" s="7">
        <f>E65-E68</f>
        <v>-4703</v>
      </c>
      <c r="F69" s="7"/>
      <c r="G69" s="7">
        <f>G65-G68</f>
        <v>-190426.67952443857</v>
      </c>
    </row>
    <row r="70" ht="12.75" hidden="1"/>
    <row r="71" spans="1:7" ht="12.75" hidden="1">
      <c r="A71" s="1">
        <v>2730</v>
      </c>
      <c r="B71" s="5">
        <v>1571.4</v>
      </c>
      <c r="E71" s="5">
        <v>677</v>
      </c>
      <c r="G71" s="5">
        <v>481.7</v>
      </c>
    </row>
    <row r="72" spans="1:7" ht="12.75" hidden="1">
      <c r="A72" s="1">
        <v>2710</v>
      </c>
      <c r="B72" s="5">
        <v>71.9</v>
      </c>
      <c r="E72" s="5">
        <v>35.9</v>
      </c>
      <c r="G72" s="5">
        <v>33.6</v>
      </c>
    </row>
    <row r="73" ht="12.75" hidden="1"/>
    <row r="74" spans="1:7" ht="12.75" hidden="1">
      <c r="A74" s="1" t="s">
        <v>9</v>
      </c>
      <c r="B74" s="8">
        <f>B56-B58-B59-B60-B62-B71-B72</f>
        <v>263690.5</v>
      </c>
      <c r="C74" s="8"/>
      <c r="D74" s="8"/>
      <c r="E74" s="8">
        <f>E56-E58-E59-E60-E62-E71-E72</f>
        <v>30101.599999999995</v>
      </c>
      <c r="F74" s="8"/>
      <c r="G74" s="8">
        <f>G56-G58-G59-G60-G62-G71-G72</f>
        <v>-647.8299630651287</v>
      </c>
    </row>
    <row r="75" spans="1:7" ht="12.75" hidden="1">
      <c r="A75" s="1" t="s">
        <v>12</v>
      </c>
      <c r="B75" s="8">
        <v>1008799.4</v>
      </c>
      <c r="C75" s="8"/>
      <c r="D75" s="8"/>
      <c r="E75" s="6">
        <v>937778.5</v>
      </c>
      <c r="F75" s="19"/>
      <c r="G75" s="1">
        <v>967823.8</v>
      </c>
    </row>
    <row r="76" spans="2:7" ht="12.75" hidden="1">
      <c r="B76" s="8">
        <f>B56-B75</f>
        <v>-643288.1</v>
      </c>
      <c r="C76" s="8"/>
      <c r="D76" s="8"/>
      <c r="E76" s="8">
        <f>E56-E75</f>
        <v>-893600.8</v>
      </c>
      <c r="F76" s="8"/>
      <c r="G76" s="3">
        <f>G56-G75</f>
        <v>-967811.7134516499</v>
      </c>
    </row>
    <row r="77" ht="12.75" hidden="1"/>
    <row r="78" spans="2:6" ht="12.75" hidden="1">
      <c r="B78" s="8"/>
      <c r="C78" s="8"/>
      <c r="D78" s="8"/>
      <c r="E78" s="8"/>
      <c r="F78" s="8"/>
    </row>
    <row r="79" ht="12.75" hidden="1"/>
    <row r="80" ht="12.75" hidden="1"/>
    <row r="81" spans="1:7" ht="12.75" hidden="1">
      <c r="A81" s="2" t="s">
        <v>6</v>
      </c>
      <c r="B81" s="8" t="e">
        <f>B58-#REF!</f>
        <v>#REF!</v>
      </c>
      <c r="C81" s="8"/>
      <c r="D81" s="8"/>
      <c r="E81" s="8" t="e">
        <f>E58-#REF!</f>
        <v>#REF!</v>
      </c>
      <c r="F81" s="8"/>
      <c r="G81" s="8" t="e">
        <f>G58-#REF!</f>
        <v>#REF!</v>
      </c>
    </row>
    <row r="82" spans="1:7" ht="12.75" hidden="1">
      <c r="A82" s="2" t="s">
        <v>7</v>
      </c>
      <c r="B82" s="8" t="e">
        <f>B59-#REF!</f>
        <v>#REF!</v>
      </c>
      <c r="C82" s="8"/>
      <c r="D82" s="8"/>
      <c r="E82" s="8" t="e">
        <f>E59-#REF!</f>
        <v>#REF!</v>
      </c>
      <c r="F82" s="8"/>
      <c r="G82" s="8" t="e">
        <f>G59-#REF!</f>
        <v>#REF!</v>
      </c>
    </row>
    <row r="83" spans="1:7" ht="12.75" hidden="1">
      <c r="A83" s="2" t="s">
        <v>3</v>
      </c>
      <c r="B83" s="8" t="e">
        <f>B60-#REF!</f>
        <v>#REF!</v>
      </c>
      <c r="C83" s="8"/>
      <c r="D83" s="8"/>
      <c r="E83" s="8" t="e">
        <f>E60-#REF!</f>
        <v>#REF!</v>
      </c>
      <c r="F83" s="8"/>
      <c r="G83" s="8" t="e">
        <f>G60-#REF!</f>
        <v>#REF!</v>
      </c>
    </row>
    <row r="84" spans="1:7" ht="12.75" hidden="1">
      <c r="A84" s="2" t="s">
        <v>2</v>
      </c>
      <c r="B84" s="8" t="e">
        <f>B62-#REF!</f>
        <v>#REF!</v>
      </c>
      <c r="C84" s="8"/>
      <c r="D84" s="8"/>
      <c r="E84" s="8" t="e">
        <f>E62-#REF!</f>
        <v>#REF!</v>
      </c>
      <c r="F84" s="8"/>
      <c r="G84" s="8" t="e">
        <f>G62-#REF!</f>
        <v>#REF!</v>
      </c>
    </row>
    <row r="85" spans="1:7" ht="12.75" hidden="1">
      <c r="A85" s="2" t="s">
        <v>10</v>
      </c>
      <c r="B85" s="18" t="e">
        <f>B63-#REF!</f>
        <v>#REF!</v>
      </c>
      <c r="C85" s="18"/>
      <c r="D85" s="18"/>
      <c r="E85" s="18" t="e">
        <f>E63-#REF!</f>
        <v>#REF!</v>
      </c>
      <c r="F85" s="18"/>
      <c r="G85" s="8" t="e">
        <f>G63-#REF!</f>
        <v>#REF!</v>
      </c>
    </row>
    <row r="86" ht="12.75" hidden="1"/>
    <row r="87" spans="1:7" ht="12.75" hidden="1">
      <c r="A87" s="2" t="s">
        <v>8</v>
      </c>
      <c r="B87" s="8" t="e">
        <f>B65-#REF!</f>
        <v>#REF!</v>
      </c>
      <c r="C87" s="8"/>
      <c r="D87" s="8"/>
      <c r="E87" s="8" t="e">
        <f>E65-#REF!</f>
        <v>#REF!</v>
      </c>
      <c r="F87" s="8"/>
      <c r="G87" s="8" t="e">
        <f>G65-#REF!</f>
        <v>#REF!</v>
      </c>
    </row>
    <row r="88" ht="12.75" hidden="1"/>
    <row r="89" ht="12.75" hidden="1"/>
    <row r="90" spans="1:7" ht="12.75" hidden="1">
      <c r="A90" s="1" t="s">
        <v>14</v>
      </c>
      <c r="B90" s="5">
        <v>3999</v>
      </c>
      <c r="E90" s="5">
        <v>3453.1</v>
      </c>
      <c r="G90" s="5">
        <v>1014</v>
      </c>
    </row>
    <row r="91" ht="2.25" customHeight="1"/>
  </sheetData>
  <sheetProtection/>
  <mergeCells count="11">
    <mergeCell ref="H6:H8"/>
    <mergeCell ref="I6:I8"/>
    <mergeCell ref="A3:I3"/>
    <mergeCell ref="A2:I2"/>
    <mergeCell ref="C1:G1"/>
    <mergeCell ref="A4:G4"/>
    <mergeCell ref="A6:A8"/>
    <mergeCell ref="B6:B8"/>
    <mergeCell ref="C6:D6"/>
    <mergeCell ref="E6:E8"/>
    <mergeCell ref="G6:G8"/>
  </mergeCells>
  <printOptions/>
  <pageMargins left="0.5511811023622047" right="0.5511811023622047" top="0.3937007874015748" bottom="0.3937007874015748" header="0.5118110236220472" footer="0.1968503937007874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Vladyslav</cp:lastModifiedBy>
  <cp:lastPrinted>2022-11-17T12:07:18Z</cp:lastPrinted>
  <dcterms:created xsi:type="dcterms:W3CDTF">1996-10-08T23:32:33Z</dcterms:created>
  <dcterms:modified xsi:type="dcterms:W3CDTF">2022-11-17T13:03:20Z</dcterms:modified>
  <cp:category/>
  <cp:version/>
  <cp:contentType/>
  <cp:contentStatus/>
</cp:coreProperties>
</file>