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30" activeTab="0"/>
  </bookViews>
  <sheets>
    <sheet name="дод.1" sheetId="1" r:id="rId1"/>
    <sheet name="2.1" sheetId="2" state="hidden" r:id="rId2"/>
    <sheet name="дод.2" sheetId="3" state="hidden" r:id="rId3"/>
  </sheets>
  <definedNames>
    <definedName name="_xlnm.Print_Titles" localSheetId="1">'2.1'!$9:$13</definedName>
    <definedName name="_xlnm.Print_Titles" localSheetId="0">'дод.1'!$9:$13</definedName>
    <definedName name="_xlnm.Print_Titles" localSheetId="2">'дод.2'!$9:$13</definedName>
    <definedName name="_xlnm.Print_Area" localSheetId="1">'2.1'!$A$1:$O$106</definedName>
    <definedName name="_xlnm.Print_Area" localSheetId="0">'дод.1'!$B$1:$R$127</definedName>
    <definedName name="_xlnm.Print_Area" localSheetId="2">'дод.2'!$A$1:$H$20</definedName>
  </definedNames>
  <calcPr fullCalcOnLoad="1" refMode="R1C1"/>
</workbook>
</file>

<file path=xl/sharedStrings.xml><?xml version="1.0" encoding="utf-8"?>
<sst xmlns="http://schemas.openxmlformats.org/spreadsheetml/2006/main" count="509" uniqueCount="326">
  <si>
    <t xml:space="preserve">  </t>
  </si>
  <si>
    <t xml:space="preserve">(тис.грн.) </t>
  </si>
  <si>
    <t xml:space="preserve">Управління освіти Подільської районної в місті Києві державної адміністрації </t>
  </si>
  <si>
    <t>Управління житлово - комунального господарства Подільської районної в місті Києві державної адміністрації</t>
  </si>
  <si>
    <t>Фінансове управління Подільської районної в місті Києві державної адміністрації</t>
  </si>
  <si>
    <t>010117</t>
  </si>
  <si>
    <t>070101</t>
  </si>
  <si>
    <t>070201</t>
  </si>
  <si>
    <t>070202</t>
  </si>
  <si>
    <t>070301</t>
  </si>
  <si>
    <t>070303</t>
  </si>
  <si>
    <t>070304</t>
  </si>
  <si>
    <t>070401</t>
  </si>
  <si>
    <t>070802</t>
  </si>
  <si>
    <t>070808</t>
  </si>
  <si>
    <t>091108</t>
  </si>
  <si>
    <t>091204</t>
  </si>
  <si>
    <t>091103</t>
  </si>
  <si>
    <t>091105</t>
  </si>
  <si>
    <t>091106</t>
  </si>
  <si>
    <t>091107</t>
  </si>
  <si>
    <t>РАЗОМ</t>
  </si>
  <si>
    <r>
      <t>Разом</t>
    </r>
    <r>
      <rPr>
        <sz val="7"/>
        <rFont val="Times New Roman"/>
        <family val="1"/>
      </rPr>
      <t xml:space="preserve"> </t>
    </r>
  </si>
  <si>
    <r>
      <t>з них</t>
    </r>
    <r>
      <rPr>
        <sz val="7"/>
        <rFont val="Times New Roman"/>
        <family val="1"/>
      </rPr>
      <t xml:space="preserve"> </t>
    </r>
  </si>
  <si>
    <r>
      <t>оплата праці</t>
    </r>
    <r>
      <rPr>
        <sz val="7"/>
        <rFont val="Times New Roman"/>
        <family val="1"/>
      </rPr>
      <t xml:space="preserve"> </t>
    </r>
  </si>
  <si>
    <r>
      <t>комунальні послуги та енергоносії</t>
    </r>
    <r>
      <rPr>
        <sz val="7"/>
        <rFont val="Times New Roman"/>
        <family val="1"/>
      </rPr>
      <t xml:space="preserve"> </t>
    </r>
  </si>
  <si>
    <t>091209</t>
  </si>
  <si>
    <t>090412</t>
  </si>
  <si>
    <t>130115</t>
  </si>
  <si>
    <t>150101</t>
  </si>
  <si>
    <t>150110</t>
  </si>
  <si>
    <t>240900</t>
  </si>
  <si>
    <t>Керівництво і управління Подільською районною в місті Києві державною адміністрацією</t>
  </si>
  <si>
    <t>Надання освіти в дитячих будинках, утримання та забезпечення їх діяльності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</si>
  <si>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</si>
  <si>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Заходи державної політики з питань сім'ї</t>
  </si>
  <si>
    <r>
      <t>14(гр3+гр6)</t>
    </r>
    <r>
      <rPr>
        <sz val="8"/>
        <rFont val="Times New Roman"/>
        <family val="1"/>
      </rPr>
      <t xml:space="preserve"> </t>
    </r>
  </si>
  <si>
    <t xml:space="preserve">Назва  розпорядника коштів </t>
  </si>
  <si>
    <t>100302</t>
  </si>
  <si>
    <t>180409</t>
  </si>
  <si>
    <t>Забезпечення централізованих заходів з лікування хворих на цукровий та нецукровий діабет</t>
  </si>
  <si>
    <t>081009</t>
  </si>
  <si>
    <t>_____________ № _______</t>
  </si>
  <si>
    <r>
      <t>Подільська районна в місті Києві державна адміністрація</t>
    </r>
    <r>
      <rPr>
        <sz val="10"/>
        <rFont val="Times New Roman"/>
        <family val="1"/>
      </rPr>
      <t xml:space="preserve"> </t>
    </r>
  </si>
  <si>
    <t xml:space="preserve">до розпорядження  Подільської районної в місті Києві державної адміністрації 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</si>
  <si>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(відкриття центрів надання адміністративних послуг)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</si>
  <si>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</si>
  <si>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діяльносі (Комунальне підприємство по утриманню зелених насаджень Подільського району м.Києва)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</si>
  <si>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(Створення та відновлення зелених насаджень)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</si>
  <si>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 для КТКВ 100203)</t>
  </si>
  <si>
    <t>Цільові фонди, утворені Верховною Радою Автономної республіки Крим, органами місцевого самоврядування  і місцевими органами виконавчої влади (функціонквання житлово - експлуатаційного господарства)</t>
  </si>
  <si>
    <t>ріш Київської міської ради</t>
  </si>
  <si>
    <t>відх</t>
  </si>
  <si>
    <t>РАЗОМ 010117</t>
  </si>
  <si>
    <t>ріш Київської міської ради 010117</t>
  </si>
  <si>
    <t>Загальний фонд</t>
  </si>
  <si>
    <t>Інші видатки</t>
  </si>
  <si>
    <t>ріш Київської міської ради  (місто)</t>
  </si>
  <si>
    <t>Розподіл видатків головного розпорядника бюджетних коштів бюджету міста Києва -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</si>
  <si>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</si>
  <si>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Соціальний захист ветеранів війни та праці</t>
  </si>
  <si>
    <t>Здійснення соціальної роботи з вразливими категоріями населення</t>
  </si>
  <si>
    <r>
      <t>Разом</t>
    </r>
    <r>
      <rPr>
        <sz val="10"/>
        <rFont val="Times New Roman"/>
        <family val="1"/>
      </rPr>
      <t xml:space="preserve"> </t>
    </r>
  </si>
  <si>
    <t xml:space="preserve">видатки споживання </t>
  </si>
  <si>
    <t>видатки розвитку</t>
  </si>
  <si>
    <r>
      <t>16(гр5+гр10)</t>
    </r>
    <r>
      <rPr>
        <sz val="8"/>
        <rFont val="Times New Roman"/>
        <family val="1"/>
      </rPr>
      <t xml:space="preserve"> </t>
    </r>
  </si>
  <si>
    <t>0111</t>
  </si>
  <si>
    <t>0133</t>
  </si>
  <si>
    <t>0910</t>
  </si>
  <si>
    <t>0921</t>
  </si>
  <si>
    <t>0922</t>
  </si>
  <si>
    <t>0960</t>
  </si>
  <si>
    <t>0990</t>
  </si>
  <si>
    <t>1040</t>
  </si>
  <si>
    <t>0810</t>
  </si>
  <si>
    <t>1090</t>
  </si>
  <si>
    <t>1020</t>
  </si>
  <si>
    <t>1030</t>
  </si>
  <si>
    <t>0620</t>
  </si>
  <si>
    <t>0490</t>
  </si>
  <si>
    <t>0824</t>
  </si>
  <si>
    <t>0829</t>
  </si>
  <si>
    <t>Профілактика  та протидія злочинності  в місті Києві "Безпечна столиця"(фінансова підтримка районного громадського формування з охорони громадського порядку і держкордону)</t>
  </si>
  <si>
    <t>9611010</t>
  </si>
  <si>
    <t>9611020</t>
  </si>
  <si>
    <t>9611030</t>
  </si>
  <si>
    <t>9611040</t>
  </si>
  <si>
    <t>9611060</t>
  </si>
  <si>
    <t>9611070</t>
  </si>
  <si>
    <t>9611090</t>
  </si>
  <si>
    <t>9611170</t>
  </si>
  <si>
    <t>9611230</t>
  </si>
  <si>
    <t>9613160</t>
  </si>
  <si>
    <t xml:space="preserve">Утримання та навчально-тренувальна робота комунальних  дитячо-юнацьких спортивних шкiл </t>
  </si>
  <si>
    <t>9613400</t>
  </si>
  <si>
    <t>9613104</t>
  </si>
  <si>
    <t>9613202</t>
  </si>
  <si>
    <t>9613300</t>
  </si>
  <si>
    <t>9613500</t>
  </si>
  <si>
    <t>9613134</t>
  </si>
  <si>
    <t>9616060</t>
  </si>
  <si>
    <t>9619180</t>
  </si>
  <si>
    <t>9614030</t>
  </si>
  <si>
    <t>9614060</t>
  </si>
  <si>
    <t>9614100</t>
  </si>
  <si>
    <t>9614200</t>
  </si>
  <si>
    <t>9616310</t>
  </si>
  <si>
    <t>9616330</t>
  </si>
  <si>
    <t>9616340</t>
  </si>
  <si>
    <r>
      <t>Спеціальний  фонд</t>
    </r>
    <r>
      <rPr>
        <sz val="7"/>
        <rFont val="Times New Roman"/>
        <family val="1"/>
      </rPr>
      <t xml:space="preserve"> </t>
    </r>
  </si>
  <si>
    <r>
      <t>видатки споживання</t>
    </r>
    <r>
      <rPr>
        <sz val="7"/>
        <rFont val="Times New Roman"/>
        <family val="1"/>
      </rPr>
      <t xml:space="preserve"> </t>
    </r>
  </si>
  <si>
    <r>
      <t>видатки розвитку</t>
    </r>
    <r>
      <rPr>
        <sz val="7"/>
        <rFont val="Times New Roman"/>
        <family val="1"/>
      </rPr>
      <t xml:space="preserve"> </t>
    </r>
  </si>
  <si>
    <t>9613100</t>
  </si>
  <si>
    <t>9613200</t>
  </si>
  <si>
    <t>9613130</t>
  </si>
  <si>
    <t xml:space="preserve">      Керівник   апарату </t>
  </si>
  <si>
    <t>Керівник  апарату</t>
  </si>
  <si>
    <t>1010</t>
  </si>
  <si>
    <t>1060</t>
  </si>
  <si>
    <t>1070</t>
  </si>
  <si>
    <t>3100</t>
  </si>
  <si>
    <t>3104</t>
  </si>
  <si>
    <t>3130</t>
  </si>
  <si>
    <t>3132</t>
  </si>
  <si>
    <t>5060</t>
  </si>
  <si>
    <t>9613240</t>
  </si>
  <si>
    <t>1050</t>
  </si>
  <si>
    <t>Організація та проведення громадських робіт</t>
  </si>
  <si>
    <t>6010</t>
  </si>
  <si>
    <t>6060</t>
  </si>
  <si>
    <t>Благоустрiй мiст, сіл, селищ (Благоустрій із встановленням МАФ на Алеї художників на Андріївському узвозі)</t>
  </si>
  <si>
    <t>6030</t>
  </si>
  <si>
    <t>4030</t>
  </si>
  <si>
    <t xml:space="preserve">КТКВ </t>
  </si>
  <si>
    <t xml:space="preserve">Код програмної класифікації видатків та кредитування місцевого бюджету 2017 рік </t>
  </si>
  <si>
    <t>0160</t>
  </si>
  <si>
    <t>010118</t>
  </si>
  <si>
    <t>010119</t>
  </si>
  <si>
    <t>010120</t>
  </si>
  <si>
    <t>010143</t>
  </si>
  <si>
    <t>010144</t>
  </si>
  <si>
    <t>010168</t>
  </si>
  <si>
    <t>010179</t>
  </si>
  <si>
    <t>010180</t>
  </si>
  <si>
    <t>010181</t>
  </si>
  <si>
    <t>010182</t>
  </si>
  <si>
    <t>010183</t>
  </si>
  <si>
    <t>010200</t>
  </si>
  <si>
    <t>010201</t>
  </si>
  <si>
    <t>130107</t>
  </si>
  <si>
    <t>100203</t>
  </si>
  <si>
    <t>110103</t>
  </si>
  <si>
    <t>110201</t>
  </si>
  <si>
    <t>110205</t>
  </si>
  <si>
    <t>110502</t>
  </si>
  <si>
    <t xml:space="preserve">Надання дошкільної   освiти </t>
  </si>
  <si>
    <t>4611010</t>
  </si>
  <si>
    <t>4611040</t>
  </si>
  <si>
    <t>4611060</t>
  </si>
  <si>
    <t>4611070</t>
  </si>
  <si>
    <t>4611150</t>
  </si>
  <si>
    <t>1150</t>
  </si>
  <si>
    <t>4611160</t>
  </si>
  <si>
    <t>1160</t>
  </si>
  <si>
    <t>Інші програми, заклади та заходи у сфері освіти</t>
  </si>
  <si>
    <t>070804,070805,070806</t>
  </si>
  <si>
    <t>9611190,9611200,9611210</t>
  </si>
  <si>
    <t>Забезпечення діяльності інших закладів у сфері освіти</t>
  </si>
  <si>
    <t>Інші програми  та заходи у сфері освіти</t>
  </si>
  <si>
    <t>4617310</t>
  </si>
  <si>
    <t>7310</t>
  </si>
  <si>
    <t>0443</t>
  </si>
  <si>
    <t>Будівництво обєктів  житлово-комунального господарства</t>
  </si>
  <si>
    <t>4617320</t>
  </si>
  <si>
    <t>7320</t>
  </si>
  <si>
    <t xml:space="preserve">Будівництво обєктів соціально-культурного призначення </t>
  </si>
  <si>
    <t>4617321</t>
  </si>
  <si>
    <t>7321</t>
  </si>
  <si>
    <t>4617323</t>
  </si>
  <si>
    <t>7323</t>
  </si>
  <si>
    <t>4617330</t>
  </si>
  <si>
    <t>7330</t>
  </si>
  <si>
    <t>Будівництво інших обєктів соціальної  та виробничої інфраструктури комунальної власності</t>
  </si>
  <si>
    <t>4614030</t>
  </si>
  <si>
    <t>Забезпечення діяльності бiблiотек</t>
  </si>
  <si>
    <t>4614080</t>
  </si>
  <si>
    <t>4080</t>
  </si>
  <si>
    <t>Інші заклади та заходи  в галузі культури і мистецтва</t>
  </si>
  <si>
    <t>4614081</t>
  </si>
  <si>
    <t>4081</t>
  </si>
  <si>
    <t>Забезпечення діяльності  інших закладів  в галузі культури і мистецтва</t>
  </si>
  <si>
    <t>4614082</t>
  </si>
  <si>
    <t>4082</t>
  </si>
  <si>
    <t xml:space="preserve">Інші заходи в галузі культури і мистецтва </t>
  </si>
  <si>
    <t>100102,100101</t>
  </si>
  <si>
    <t>4616010</t>
  </si>
  <si>
    <t xml:space="preserve">Утримання та ефективна експлуатація  обєктів  житлово-комунального господарства </t>
  </si>
  <si>
    <t>4616011</t>
  </si>
  <si>
    <t>6011</t>
  </si>
  <si>
    <t xml:space="preserve">Експлуатація  та технічне обслуговування  житлового фонду </t>
  </si>
  <si>
    <t>4616015</t>
  </si>
  <si>
    <t>6015</t>
  </si>
  <si>
    <t>Забезпечення  надійної та безперебійної експлуатації ліфтів</t>
  </si>
  <si>
    <t>4616030</t>
  </si>
  <si>
    <t>Організація благоустрою населених пунктів</t>
  </si>
  <si>
    <t>4617691</t>
  </si>
  <si>
    <t>7691</t>
  </si>
  <si>
    <t>4617690</t>
  </si>
  <si>
    <t>7690</t>
  </si>
  <si>
    <t xml:space="preserve">Інша економічна діяльність </t>
  </si>
  <si>
    <t>4613123</t>
  </si>
  <si>
    <t>3123</t>
  </si>
  <si>
    <t>4613120</t>
  </si>
  <si>
    <t>3120</t>
  </si>
  <si>
    <t xml:space="preserve">Реалізація державної політики  у молодіжній сфері </t>
  </si>
  <si>
    <t xml:space="preserve">Інші заходи  та заклади  молодіжної політики </t>
  </si>
  <si>
    <t>4613133</t>
  </si>
  <si>
    <t>3133</t>
  </si>
  <si>
    <t>4615060</t>
  </si>
  <si>
    <t xml:space="preserve">Інші заходи з розвитку фізичної культури і спорту </t>
  </si>
  <si>
    <t>4615061</t>
  </si>
  <si>
    <t>5061</t>
  </si>
  <si>
    <t>Забезпечення діяльності  місцевих   центрів фізичного здоровя  населення  "Спорт для всіх" та проведення  фізкультурно-масових заходів  серед населення регіону</t>
  </si>
  <si>
    <t>4613210</t>
  </si>
  <si>
    <t>3210</t>
  </si>
  <si>
    <t>4613192</t>
  </si>
  <si>
    <t>3192</t>
  </si>
  <si>
    <t>4613190</t>
  </si>
  <si>
    <t>3190</t>
  </si>
  <si>
    <t>Надання фінансової підтримки громадським організаціям  ветеранів і осіб з інвалідністю, діяльність яких має соціальну спрямованість</t>
  </si>
  <si>
    <t>4613241</t>
  </si>
  <si>
    <t>3241</t>
  </si>
  <si>
    <t>4613242</t>
  </si>
  <si>
    <t>3242</t>
  </si>
  <si>
    <t>4613100</t>
  </si>
  <si>
    <t>4613104</t>
  </si>
  <si>
    <t>4613121</t>
  </si>
  <si>
    <t>3121</t>
  </si>
  <si>
    <t>Утримання  та забезпечення діяльності  центрів  соціальних служб для сім"ї , дітей та молоді</t>
  </si>
  <si>
    <t>091101,091102</t>
  </si>
  <si>
    <t>9613131,9613132</t>
  </si>
  <si>
    <t>4613132</t>
  </si>
  <si>
    <t>9615030</t>
  </si>
  <si>
    <t>9615031</t>
  </si>
  <si>
    <t>4615031</t>
  </si>
  <si>
    <t>5031</t>
  </si>
  <si>
    <t>Інші заходи та заклади молодіжної політики</t>
  </si>
  <si>
    <t>090501</t>
  </si>
  <si>
    <t>9613142</t>
  </si>
  <si>
    <t xml:space="preserve">Утримання   клубiв для  пiдлiткiв за мiсцем проживання </t>
  </si>
  <si>
    <t>9613143</t>
  </si>
  <si>
    <t>9615061</t>
  </si>
  <si>
    <t xml:space="preserve">Інші заходи у сфері соціального захисту  і соціального забезпечення 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</si>
  <si>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сім'ях, сімях патронатного  вихователя </t>
  </si>
  <si>
    <t>Додаток 1</t>
  </si>
  <si>
    <t xml:space="preserve">Виконання заходів  за рахунок цільових  фондів, утворених Верховною Радою Автономної Республіки Крим, органами  місцевого самоврядування  і місцевими  органами виконавчої влади і фондів утворених Верховною Радою Автономної Республіки Крим , органами  місцевого самоврядування  і місцевими  органами виконавчої влади </t>
  </si>
  <si>
    <t>9616021,9616010</t>
  </si>
  <si>
    <t>Усього</t>
  </si>
  <si>
    <t>у тому числі бюджет розвитку</t>
  </si>
  <si>
    <t>091214,091106</t>
  </si>
  <si>
    <t>4617461</t>
  </si>
  <si>
    <t>7461</t>
  </si>
  <si>
    <t>Утримання та розвиток автомобільних доріг та дорожньої інфраструктури  за рахунок коштів місцевого бюджету</t>
  </si>
  <si>
    <t xml:space="preserve">(грн.) </t>
  </si>
  <si>
    <t>Код  Функціональної класифікації  видатків та кредитування бюджету</t>
  </si>
  <si>
    <t xml:space="preserve">код Типової програмної класифікації видатків  та кредитування  місцевого бюджету </t>
  </si>
  <si>
    <t xml:space="preserve">Код програмної класифікації видатків та кредитування місцевого бюджету </t>
  </si>
  <si>
    <t xml:space="preserve"> Найменування бюджетної програми  згідно з Типовою програмною класифікацією видатків  та кредитування місцевого бюджету </t>
  </si>
  <si>
    <t>Надання загальної середньої освіти спеціальними  закладами  загальної середньої освіти для дітей, які потребують  корекції фізичного та /або розумового розвитку</t>
  </si>
  <si>
    <t>Надання загальної  середньої освіти санаторними закладами  загальної середньої освіти з відповідним  профілем для дітей, які потребують тривалого лікування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</si>
  <si>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</si>
  <si>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</si>
  <si>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</si>
  <si>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</si>
  <si>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4613111</t>
  </si>
  <si>
    <t>3111</t>
  </si>
  <si>
    <t xml:space="preserve">Утримання закладів, що надають соціальні  послуги дітям, які опинились у складних життєвих  обставинах, підтримка функціонування дитячих будинків сімейного типу та прийомних сімей </t>
  </si>
  <si>
    <t xml:space="preserve">Відділ  молоді та спорту Подільської районної в місті Києві державної адміністрації </t>
  </si>
  <si>
    <t xml:space="preserve">Начальник фінансового управління </t>
  </si>
  <si>
    <t xml:space="preserve">Лариса КАБАНЕЦЬ </t>
  </si>
  <si>
    <t>Подільської районної в місті Києві державної адміністрації на 2021рік  за бюджетними програмами</t>
  </si>
  <si>
    <t>4611021</t>
  </si>
  <si>
    <t>1021</t>
  </si>
  <si>
    <t xml:space="preserve">Надання загальної середньої освіти  закладами загальної середньої освіти </t>
  </si>
  <si>
    <t>4611022</t>
  </si>
  <si>
    <t>1022</t>
  </si>
  <si>
    <t>4611024</t>
  </si>
  <si>
    <t>1024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</si>
  <si>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</si>
  <si>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4611025</t>
  </si>
  <si>
    <t>1025</t>
  </si>
  <si>
    <t>4611031</t>
  </si>
  <si>
    <t>1031</t>
  </si>
  <si>
    <t>4611032</t>
  </si>
  <si>
    <t>1032</t>
  </si>
  <si>
    <t>4611034</t>
  </si>
  <si>
    <t>1034</t>
  </si>
  <si>
    <t>4611035</t>
  </si>
  <si>
    <t>1035</t>
  </si>
  <si>
    <t>4611080</t>
  </si>
  <si>
    <t>1080</t>
  </si>
  <si>
    <t>4611141</t>
  </si>
  <si>
    <t>1141</t>
  </si>
  <si>
    <t>4611142</t>
  </si>
  <si>
    <t>1142</t>
  </si>
  <si>
    <t>4611151</t>
  </si>
  <si>
    <t>1151</t>
  </si>
  <si>
    <t xml:space="preserve">Забезпечення діяльності  інклюзивно-ресурсних центрів за рахунок коштів  місцевого бюджету </t>
  </si>
  <si>
    <t>4611152</t>
  </si>
  <si>
    <t>1152</t>
  </si>
  <si>
    <t xml:space="preserve">Забезпечення діяльності  інклюзивно-ресурсних центрів за рахунок освітньої субвенції </t>
  </si>
  <si>
    <t>4611200</t>
  </si>
  <si>
    <t>1200</t>
  </si>
  <si>
    <t>Надання освіти  за рахунок субвенції з державного бюджету місцевим бюджетам на надання державної підтримки  особам  з особливими  освітніми потребами</t>
  </si>
  <si>
    <t xml:space="preserve">Забезпечення діяльності інших закладів  у сфері  соціального  захисту і соціального забезпечення </t>
  </si>
  <si>
    <t xml:space="preserve">Утримання  та забезпечення діяльності  центрів  соціальних служб </t>
  </si>
  <si>
    <t xml:space="preserve">Будівництво -1 освітніх установ та закладів </t>
  </si>
  <si>
    <t>Будівництво-1 установ та закладів соціальної сфери</t>
  </si>
  <si>
    <t>3031</t>
  </si>
  <si>
    <t>Надання інших пільг окремим  категорія  громадян відповідно  до законодавства</t>
  </si>
  <si>
    <t>Управління (Центр) надання адміністративних послуг  Подільської районної в місті Києві державної адміністрації</t>
  </si>
  <si>
    <t xml:space="preserve">Управління соціального захисту населення Подільської районної в місті Києві державної адміністрації </t>
  </si>
  <si>
    <t>Служба у справах дітей  та сім"ї Подільської районної в місті Києві державної адміністрації</t>
  </si>
  <si>
    <t>Відділ культури Подільської районної в місті Києві державної адміністрації</t>
  </si>
  <si>
    <t>Управління будівництва Подільської районної в місті Києві державної адміністрації</t>
  </si>
  <si>
    <t>від 08.02.2021 № 60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</si>
</sst>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74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2"/>
    </font>
    <font>
      <b/>
      <sz val="10"/>
      <name val="Arial Cyr"/>
      <family val="2"/>
    </font>
    <font>
      <sz val="8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Cyr"/>
      <family val="0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92" fontId="6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wrapText="1"/>
    </xf>
    <xf numFmtId="49" fontId="9" fillId="0" borderId="1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192" fontId="10" fillId="0" borderId="0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92" fontId="5" fillId="0" borderId="0" xfId="0" applyNumberFormat="1" applyFont="1" applyAlignment="1">
      <alignment/>
    </xf>
    <xf numFmtId="49" fontId="9" fillId="0" borderId="13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2" fontId="9" fillId="0" borderId="12" xfId="0" applyNumberFormat="1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right" vertical="center" wrapText="1"/>
    </xf>
    <xf numFmtId="19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2" fontId="10" fillId="0" borderId="12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49" fontId="10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2" fontId="10" fillId="0" borderId="13" xfId="0" applyNumberFormat="1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2" fontId="11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192" fontId="16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192" fontId="17" fillId="0" borderId="0" xfId="0" applyNumberFormat="1" applyFont="1" applyBorder="1" applyAlignment="1">
      <alignment/>
    </xf>
    <xf numFmtId="192" fontId="0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32" borderId="13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vertical="center" wrapText="1"/>
    </xf>
    <xf numFmtId="2" fontId="9" fillId="32" borderId="13" xfId="0" applyNumberFormat="1" applyFont="1" applyFill="1" applyBorder="1" applyAlignment="1">
      <alignment horizontal="center" vertical="center" wrapText="1"/>
    </xf>
    <xf numFmtId="2" fontId="9" fillId="32" borderId="15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5" fillId="32" borderId="13" xfId="0" applyFont="1" applyFill="1" applyBorder="1" applyAlignment="1">
      <alignment horizontal="left" vertical="center" wrapText="1"/>
    </xf>
    <xf numFmtId="2" fontId="10" fillId="32" borderId="13" xfId="0" applyNumberFormat="1" applyFont="1" applyFill="1" applyBorder="1" applyAlignment="1">
      <alignment horizontal="center" vertical="center" wrapText="1"/>
    </xf>
    <xf numFmtId="2" fontId="10" fillId="32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vertical="center" wrapText="1"/>
    </xf>
    <xf numFmtId="49" fontId="12" fillId="32" borderId="16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192" fontId="6" fillId="32" borderId="0" xfId="0" applyNumberFormat="1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left" vertical="center"/>
    </xf>
    <xf numFmtId="192" fontId="16" fillId="32" borderId="0" xfId="0" applyNumberFormat="1" applyFont="1" applyFill="1" applyBorder="1" applyAlignment="1">
      <alignment vertical="center"/>
    </xf>
    <xf numFmtId="0" fontId="11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0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92" fontId="0" fillId="0" borderId="0" xfId="0" applyNumberFormat="1" applyFont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32" borderId="0" xfId="0" applyFont="1" applyFill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2" fontId="10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vertical="top" wrapText="1"/>
    </xf>
    <xf numFmtId="2" fontId="9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wrapText="1"/>
    </xf>
    <xf numFmtId="2" fontId="20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192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17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9" fontId="19" fillId="0" borderId="21" xfId="0" applyNumberFormat="1" applyFont="1" applyBorder="1" applyAlignment="1">
      <alignment vertical="center" wrapText="1"/>
    </xf>
    <xf numFmtId="49" fontId="12" fillId="32" borderId="21" xfId="0" applyNumberFormat="1" applyFont="1" applyFill="1" applyBorder="1" applyAlignment="1">
      <alignment horizontal="center" vertical="center" wrapText="1"/>
    </xf>
    <xf numFmtId="49" fontId="9" fillId="32" borderId="2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vertical="center" wrapText="1"/>
    </xf>
    <xf numFmtId="49" fontId="12" fillId="0" borderId="22" xfId="0" applyNumberFormat="1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9" fillId="32" borderId="13" xfId="0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9" fillId="32" borderId="13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vertical="center" wrapText="1"/>
    </xf>
    <xf numFmtId="0" fontId="2" fillId="0" borderId="27" xfId="0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right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/>
    </xf>
    <xf numFmtId="49" fontId="71" fillId="0" borderId="13" xfId="0" applyNumberFormat="1" applyFont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center" vertical="center" wrapText="1"/>
    </xf>
    <xf numFmtId="0" fontId="73" fillId="0" borderId="13" xfId="0" applyFont="1" applyBorder="1" applyAlignment="1">
      <alignment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/>
    </xf>
    <xf numFmtId="0" fontId="17" fillId="32" borderId="13" xfId="0" applyFont="1" applyFill="1" applyBorder="1" applyAlignment="1">
      <alignment vertical="center"/>
    </xf>
    <xf numFmtId="192" fontId="6" fillId="32" borderId="13" xfId="0" applyNumberFormat="1" applyFont="1" applyFill="1" applyBorder="1" applyAlignment="1">
      <alignment horizontal="center" vertical="center"/>
    </xf>
    <xf numFmtId="192" fontId="6" fillId="32" borderId="13" xfId="0" applyNumberFormat="1" applyFont="1" applyFill="1" applyBorder="1" applyAlignment="1">
      <alignment vertical="center"/>
    </xf>
    <xf numFmtId="192" fontId="17" fillId="32" borderId="13" xfId="0" applyNumberFormat="1" applyFont="1" applyFill="1" applyBorder="1" applyAlignment="1">
      <alignment vertical="center"/>
    </xf>
    <xf numFmtId="0" fontId="31" fillId="32" borderId="0" xfId="0" applyFont="1" applyFill="1" applyBorder="1" applyAlignment="1">
      <alignment horizontal="left" vertical="center"/>
    </xf>
    <xf numFmtId="0" fontId="32" fillId="32" borderId="0" xfId="0" applyFont="1" applyFill="1" applyAlignment="1">
      <alignment/>
    </xf>
    <xf numFmtId="192" fontId="31" fillId="32" borderId="0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 wrapText="1"/>
    </xf>
    <xf numFmtId="1" fontId="10" fillId="32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49" fontId="12" fillId="0" borderId="2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20" fillId="0" borderId="17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3" fontId="9" fillId="0" borderId="30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/>
    </xf>
    <xf numFmtId="3" fontId="27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3" fontId="20" fillId="0" borderId="31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8" fillId="0" borderId="34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6" fillId="0" borderId="32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92" fontId="9" fillId="0" borderId="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showZeros="0" tabSelected="1" view="pageBreakPreview" zoomScaleSheetLayoutView="100" workbookViewId="0" topLeftCell="F1">
      <selection activeCell="L131" sqref="L131"/>
    </sheetView>
  </sheetViews>
  <sheetFormatPr defaultColWidth="9.00390625" defaultRowHeight="12.75"/>
  <cols>
    <col min="1" max="1" width="11.00390625" style="0" hidden="1" customWidth="1"/>
    <col min="2" max="2" width="3.00390625" style="0" hidden="1" customWidth="1"/>
    <col min="3" max="3" width="16.25390625" style="0" customWidth="1"/>
    <col min="4" max="4" width="10.25390625" style="0" customWidth="1"/>
    <col min="5" max="5" width="8.75390625" style="0" customWidth="1"/>
    <col min="6" max="6" width="34.00390625" style="0" customWidth="1"/>
    <col min="7" max="7" width="14.75390625" style="23" customWidth="1"/>
    <col min="8" max="8" width="15.00390625" style="23" customWidth="1"/>
    <col min="9" max="9" width="14.375" style="23" customWidth="1"/>
    <col min="10" max="10" width="14.125" style="23" customWidth="1"/>
    <col min="11" max="11" width="11.625" style="23" customWidth="1"/>
    <col min="12" max="12" width="14.25390625" style="23" customWidth="1"/>
    <col min="13" max="13" width="12.75390625" style="23" customWidth="1"/>
    <col min="14" max="14" width="13.25390625" style="23" customWidth="1"/>
    <col min="15" max="15" width="11.625" style="23" customWidth="1"/>
    <col min="16" max="16" width="10.25390625" style="23" customWidth="1"/>
    <col min="17" max="17" width="13.625" style="23" customWidth="1"/>
    <col min="18" max="18" width="14.375" style="23" customWidth="1"/>
    <col min="19" max="19" width="9.125" style="0" hidden="1" customWidth="1"/>
  </cols>
  <sheetData>
    <row r="1" spans="2:18" ht="21" customHeight="1">
      <c r="B1" s="6" t="s">
        <v>0</v>
      </c>
      <c r="C1" s="6"/>
      <c r="D1" s="6"/>
      <c r="E1" s="6"/>
      <c r="F1" s="6" t="s">
        <v>0</v>
      </c>
      <c r="G1" s="37" t="s">
        <v>0</v>
      </c>
      <c r="H1" s="37"/>
      <c r="I1" s="37" t="s">
        <v>0</v>
      </c>
      <c r="J1" s="37" t="s">
        <v>0</v>
      </c>
      <c r="K1" s="37"/>
      <c r="L1" s="37" t="s">
        <v>0</v>
      </c>
      <c r="M1" s="37"/>
      <c r="N1" s="37" t="s">
        <v>0</v>
      </c>
      <c r="O1" s="37" t="s">
        <v>0</v>
      </c>
      <c r="P1" s="246" t="s">
        <v>254</v>
      </c>
      <c r="Q1" s="246"/>
      <c r="R1" s="11" t="s">
        <v>0</v>
      </c>
    </row>
    <row r="2" spans="2:18" ht="54.75" customHeight="1">
      <c r="B2" s="235" t="s">
        <v>0</v>
      </c>
      <c r="C2" s="6"/>
      <c r="D2" s="6"/>
      <c r="E2" s="6"/>
      <c r="F2" s="235" t="s">
        <v>0</v>
      </c>
      <c r="G2" s="236" t="s">
        <v>0</v>
      </c>
      <c r="H2" s="37"/>
      <c r="I2" s="236" t="s">
        <v>0</v>
      </c>
      <c r="J2" s="236" t="s">
        <v>0</v>
      </c>
      <c r="K2" s="37"/>
      <c r="L2" s="236" t="s">
        <v>0</v>
      </c>
      <c r="M2" s="37"/>
      <c r="N2" s="236" t="s">
        <v>0</v>
      </c>
      <c r="O2" s="236" t="s">
        <v>0</v>
      </c>
      <c r="P2" s="246" t="s">
        <v>44</v>
      </c>
      <c r="Q2" s="246"/>
      <c r="R2" s="246"/>
    </row>
    <row r="3" spans="2:18" ht="15.75" customHeight="1">
      <c r="B3" s="235"/>
      <c r="C3" s="6"/>
      <c r="D3" s="6"/>
      <c r="E3" s="6"/>
      <c r="F3" s="235"/>
      <c r="G3" s="236"/>
      <c r="H3" s="37"/>
      <c r="I3" s="236"/>
      <c r="J3" s="236"/>
      <c r="K3" s="37"/>
      <c r="L3" s="236"/>
      <c r="M3" s="37"/>
      <c r="N3" s="236"/>
      <c r="O3" s="236"/>
      <c r="P3" s="247" t="s">
        <v>325</v>
      </c>
      <c r="Q3" s="247"/>
      <c r="R3" s="247"/>
    </row>
    <row r="4" spans="2:18" ht="12.75">
      <c r="B4" s="6" t="s">
        <v>0</v>
      </c>
      <c r="C4" s="6"/>
      <c r="D4" s="6"/>
      <c r="E4" s="6"/>
      <c r="F4" s="6" t="s">
        <v>0</v>
      </c>
      <c r="G4" s="37" t="s">
        <v>0</v>
      </c>
      <c r="H4" s="37"/>
      <c r="I4" s="37" t="s">
        <v>0</v>
      </c>
      <c r="J4" s="37" t="s">
        <v>0</v>
      </c>
      <c r="K4" s="37"/>
      <c r="L4" s="37" t="s">
        <v>0</v>
      </c>
      <c r="M4" s="37"/>
      <c r="N4" s="37" t="s">
        <v>0</v>
      </c>
      <c r="O4" s="37" t="s">
        <v>0</v>
      </c>
      <c r="P4" s="37" t="s">
        <v>0</v>
      </c>
      <c r="Q4" s="37" t="s">
        <v>0</v>
      </c>
      <c r="R4" s="38"/>
    </row>
    <row r="5" spans="2:18" ht="15.75">
      <c r="B5" s="242" t="s">
        <v>58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</row>
    <row r="6" spans="2:18" ht="15.75">
      <c r="B6" s="242" t="s">
        <v>280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</row>
    <row r="7" spans="2:18" ht="9" customHeight="1"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</row>
    <row r="8" spans="2:18" ht="17.2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86" t="s">
        <v>263</v>
      </c>
    </row>
    <row r="9" spans="1:18" ht="12.75" customHeight="1">
      <c r="A9" s="249" t="s">
        <v>133</v>
      </c>
      <c r="B9" s="237" t="s">
        <v>134</v>
      </c>
      <c r="C9" s="237" t="s">
        <v>266</v>
      </c>
      <c r="D9" s="237" t="s">
        <v>265</v>
      </c>
      <c r="E9" s="237" t="s">
        <v>264</v>
      </c>
      <c r="F9" s="245" t="s">
        <v>37</v>
      </c>
      <c r="G9" s="252" t="s">
        <v>55</v>
      </c>
      <c r="H9" s="253"/>
      <c r="I9" s="253"/>
      <c r="J9" s="253"/>
      <c r="K9" s="254"/>
      <c r="L9" s="248" t="s">
        <v>109</v>
      </c>
      <c r="M9" s="248"/>
      <c r="N9" s="248"/>
      <c r="O9" s="248"/>
      <c r="P9" s="248"/>
      <c r="Q9" s="248"/>
      <c r="R9" s="239" t="s">
        <v>22</v>
      </c>
    </row>
    <row r="10" spans="1:18" ht="12.75">
      <c r="A10" s="250"/>
      <c r="B10" s="244"/>
      <c r="C10" s="244"/>
      <c r="D10" s="244"/>
      <c r="E10" s="244"/>
      <c r="F10" s="245"/>
      <c r="G10" s="239" t="s">
        <v>257</v>
      </c>
      <c r="H10" s="239" t="s">
        <v>63</v>
      </c>
      <c r="I10" s="248" t="s">
        <v>23</v>
      </c>
      <c r="J10" s="248"/>
      <c r="K10" s="239" t="s">
        <v>64</v>
      </c>
      <c r="L10" s="239" t="s">
        <v>257</v>
      </c>
      <c r="M10" s="239" t="s">
        <v>258</v>
      </c>
      <c r="N10" s="239" t="s">
        <v>110</v>
      </c>
      <c r="O10" s="248" t="s">
        <v>23</v>
      </c>
      <c r="P10" s="248"/>
      <c r="Q10" s="239" t="s">
        <v>111</v>
      </c>
      <c r="R10" s="240"/>
    </row>
    <row r="11" spans="1:18" ht="12.75" customHeight="1">
      <c r="A11" s="250"/>
      <c r="B11" s="244"/>
      <c r="C11" s="244"/>
      <c r="D11" s="244"/>
      <c r="E11" s="244"/>
      <c r="F11" s="237" t="s">
        <v>267</v>
      </c>
      <c r="G11" s="240"/>
      <c r="H11" s="240"/>
      <c r="I11" s="239" t="s">
        <v>24</v>
      </c>
      <c r="J11" s="239" t="s">
        <v>25</v>
      </c>
      <c r="K11" s="240"/>
      <c r="L11" s="240"/>
      <c r="M11" s="240"/>
      <c r="N11" s="240"/>
      <c r="O11" s="239" t="s">
        <v>24</v>
      </c>
      <c r="P11" s="239" t="s">
        <v>25</v>
      </c>
      <c r="Q11" s="240"/>
      <c r="R11" s="240"/>
    </row>
    <row r="12" spans="1:18" s="73" customFormat="1" ht="70.5" customHeight="1">
      <c r="A12" s="251"/>
      <c r="B12" s="238"/>
      <c r="C12" s="238"/>
      <c r="D12" s="238"/>
      <c r="E12" s="238"/>
      <c r="F12" s="238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</row>
    <row r="13" spans="1:18" s="24" customFormat="1" ht="12.75">
      <c r="A13" s="162"/>
      <c r="B13" s="161">
        <v>1</v>
      </c>
      <c r="C13" s="166">
        <v>2</v>
      </c>
      <c r="D13" s="2">
        <v>2</v>
      </c>
      <c r="E13" s="2">
        <v>3</v>
      </c>
      <c r="F13" s="2">
        <v>4</v>
      </c>
      <c r="G13" s="2">
        <v>5</v>
      </c>
      <c r="H13" s="2">
        <v>6</v>
      </c>
      <c r="I13" s="2">
        <v>7</v>
      </c>
      <c r="J13" s="2">
        <v>8</v>
      </c>
      <c r="K13" s="2">
        <v>9</v>
      </c>
      <c r="L13" s="2">
        <v>10</v>
      </c>
      <c r="M13" s="2">
        <v>11</v>
      </c>
      <c r="N13" s="2">
        <v>12</v>
      </c>
      <c r="O13" s="2">
        <v>13</v>
      </c>
      <c r="P13" s="2">
        <v>14</v>
      </c>
      <c r="Q13" s="2">
        <v>15</v>
      </c>
      <c r="R13" s="2" t="s">
        <v>65</v>
      </c>
    </row>
    <row r="14" spans="1:18" s="24" customFormat="1" ht="41.25" customHeight="1">
      <c r="A14" s="143"/>
      <c r="B14" s="164"/>
      <c r="C14" s="153"/>
      <c r="D14" s="165"/>
      <c r="E14" s="27"/>
      <c r="F14" s="28" t="s">
        <v>43</v>
      </c>
      <c r="G14" s="207">
        <f>G16+G17</f>
        <v>38990753</v>
      </c>
      <c r="H14" s="207">
        <f aca="true" t="shared" si="0" ref="H14:Q14">H16+H17</f>
        <v>38990753</v>
      </c>
      <c r="I14" s="207">
        <f t="shared" si="0"/>
        <v>29460802</v>
      </c>
      <c r="J14" s="207">
        <f t="shared" si="0"/>
        <v>868514</v>
      </c>
      <c r="K14" s="207">
        <f t="shared" si="0"/>
        <v>0</v>
      </c>
      <c r="L14" s="207">
        <f t="shared" si="0"/>
        <v>0</v>
      </c>
      <c r="M14" s="207">
        <f t="shared" si="0"/>
        <v>0</v>
      </c>
      <c r="N14" s="207">
        <f t="shared" si="0"/>
        <v>0</v>
      </c>
      <c r="O14" s="207">
        <f t="shared" si="0"/>
        <v>0</v>
      </c>
      <c r="P14" s="207">
        <f t="shared" si="0"/>
        <v>0</v>
      </c>
      <c r="Q14" s="207">
        <f t="shared" si="0"/>
        <v>0</v>
      </c>
      <c r="R14" s="207">
        <f>L14+G14</f>
        <v>38990753</v>
      </c>
    </row>
    <row r="15" spans="1:18" s="24" customFormat="1" ht="15.75">
      <c r="A15" s="143"/>
      <c r="B15" s="26"/>
      <c r="C15" s="167"/>
      <c r="D15" s="26"/>
      <c r="E15" s="12"/>
      <c r="F15" s="25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7">
        <f aca="true" t="shared" si="1" ref="R15:R103">L15+G15</f>
        <v>0</v>
      </c>
    </row>
    <row r="16" spans="1:18" s="24" customFormat="1" ht="43.5" customHeight="1">
      <c r="A16" s="144" t="s">
        <v>5</v>
      </c>
      <c r="B16" s="113">
        <v>9610190</v>
      </c>
      <c r="C16" s="195">
        <v>4610160</v>
      </c>
      <c r="D16" s="110" t="s">
        <v>135</v>
      </c>
      <c r="E16" s="114" t="s">
        <v>66</v>
      </c>
      <c r="F16" s="40" t="s">
        <v>32</v>
      </c>
      <c r="G16" s="208">
        <v>38990753</v>
      </c>
      <c r="H16" s="208">
        <v>38990753</v>
      </c>
      <c r="I16" s="208">
        <v>29460802</v>
      </c>
      <c r="J16" s="208">
        <v>868514</v>
      </c>
      <c r="K16" s="208"/>
      <c r="L16" s="208"/>
      <c r="M16" s="208"/>
      <c r="N16" s="208"/>
      <c r="O16" s="208"/>
      <c r="P16" s="208"/>
      <c r="Q16" s="208"/>
      <c r="R16" s="207">
        <f t="shared" si="1"/>
        <v>38990753</v>
      </c>
    </row>
    <row r="17" spans="1:18" s="24" customFormat="1" ht="13.5" customHeight="1" hidden="1">
      <c r="A17" s="144" t="s">
        <v>136</v>
      </c>
      <c r="B17" s="123">
        <v>9618600</v>
      </c>
      <c r="C17" s="205"/>
      <c r="D17" s="122"/>
      <c r="E17" s="114"/>
      <c r="F17" s="106" t="s">
        <v>56</v>
      </c>
      <c r="G17" s="208">
        <f>G18</f>
        <v>0</v>
      </c>
      <c r="H17" s="208">
        <f>H18</f>
        <v>0</v>
      </c>
      <c r="I17" s="208"/>
      <c r="J17" s="208"/>
      <c r="K17" s="208"/>
      <c r="L17" s="207"/>
      <c r="M17" s="207"/>
      <c r="N17" s="208"/>
      <c r="O17" s="208"/>
      <c r="P17" s="208"/>
      <c r="Q17" s="208"/>
      <c r="R17" s="207">
        <f t="shared" si="1"/>
        <v>0</v>
      </c>
    </row>
    <row r="18" spans="1:18" s="24" customFormat="1" ht="43.5" customHeight="1" hidden="1">
      <c r="A18" s="144" t="s">
        <v>137</v>
      </c>
      <c r="B18" s="113">
        <v>9618600</v>
      </c>
      <c r="C18" s="195"/>
      <c r="D18" s="110">
        <v>250404</v>
      </c>
      <c r="E18" s="114" t="s">
        <v>67</v>
      </c>
      <c r="F18" s="25" t="s">
        <v>82</v>
      </c>
      <c r="G18" s="208"/>
      <c r="H18" s="208"/>
      <c r="I18" s="208"/>
      <c r="J18" s="208">
        <f>'2.1'!G17</f>
        <v>0</v>
      </c>
      <c r="K18" s="208"/>
      <c r="L18" s="208"/>
      <c r="M18" s="208"/>
      <c r="N18" s="208"/>
      <c r="O18" s="208"/>
      <c r="P18" s="208"/>
      <c r="Q18" s="208"/>
      <c r="R18" s="207">
        <f t="shared" si="1"/>
        <v>0</v>
      </c>
    </row>
    <row r="19" spans="1:18" s="24" customFormat="1" ht="42.75" customHeight="1" hidden="1">
      <c r="A19" s="144" t="s">
        <v>138</v>
      </c>
      <c r="B19" s="115" t="s">
        <v>31</v>
      </c>
      <c r="C19" s="206"/>
      <c r="D19" s="115"/>
      <c r="E19" s="107"/>
      <c r="F19" s="25" t="s">
        <v>45</v>
      </c>
      <c r="G19" s="208">
        <f>'2.1'!E19</f>
        <v>0</v>
      </c>
      <c r="H19" s="208"/>
      <c r="I19" s="208">
        <f>'2.1'!F19</f>
        <v>0</v>
      </c>
      <c r="J19" s="208">
        <f>'2.1'!G19</f>
        <v>0</v>
      </c>
      <c r="K19" s="208"/>
      <c r="L19" s="208">
        <f>'2.1'!H19</f>
        <v>0</v>
      </c>
      <c r="M19" s="208"/>
      <c r="N19" s="208">
        <f>'2.1'!I19</f>
        <v>0</v>
      </c>
      <c r="O19" s="208">
        <f>'2.1'!J19</f>
        <v>0</v>
      </c>
      <c r="P19" s="208">
        <f>'2.1'!K19</f>
        <v>0</v>
      </c>
      <c r="Q19" s="208">
        <f>'2.1'!L19</f>
        <v>0</v>
      </c>
      <c r="R19" s="207">
        <f t="shared" si="1"/>
        <v>0</v>
      </c>
    </row>
    <row r="20" spans="1:18" s="24" customFormat="1" ht="56.25" customHeight="1">
      <c r="A20" s="144"/>
      <c r="B20" s="168"/>
      <c r="C20" s="153"/>
      <c r="D20" s="169"/>
      <c r="E20" s="116"/>
      <c r="F20" s="28" t="s">
        <v>2</v>
      </c>
      <c r="G20" s="207">
        <f>G21+G22+G23+G24+G25+G26+G28+G33+G34+G36+G39+G40+G41+G43+G29+G30+G31+G32+G42</f>
        <v>1339944855</v>
      </c>
      <c r="H20" s="207">
        <f aca="true" t="shared" si="2" ref="H20:Q20">H21+H22+H23+H24+H25+H26+H28+H33+H34+H36+H39+H40+H41+H43+H29+H30+H31+H32+H42</f>
        <v>1339944855</v>
      </c>
      <c r="I20" s="207">
        <f t="shared" si="2"/>
        <v>895316256</v>
      </c>
      <c r="J20" s="207">
        <f t="shared" si="2"/>
        <v>84541607</v>
      </c>
      <c r="K20" s="207">
        <f t="shared" si="2"/>
        <v>0</v>
      </c>
      <c r="L20" s="207">
        <f t="shared" si="2"/>
        <v>127719067</v>
      </c>
      <c r="M20" s="207">
        <f t="shared" si="2"/>
        <v>46616667</v>
      </c>
      <c r="N20" s="207">
        <f t="shared" si="2"/>
        <v>81102400</v>
      </c>
      <c r="O20" s="207">
        <f t="shared" si="2"/>
        <v>101551</v>
      </c>
      <c r="P20" s="207">
        <f t="shared" si="2"/>
        <v>0</v>
      </c>
      <c r="Q20" s="207">
        <f t="shared" si="2"/>
        <v>46616667</v>
      </c>
      <c r="R20" s="207">
        <f>L20+G20</f>
        <v>1467663922</v>
      </c>
    </row>
    <row r="21" spans="1:18" s="24" customFormat="1" ht="45.75" customHeight="1">
      <c r="A21" s="144" t="s">
        <v>5</v>
      </c>
      <c r="B21" s="113">
        <v>9610190</v>
      </c>
      <c r="C21" s="195">
        <v>4610160</v>
      </c>
      <c r="D21" s="110" t="s">
        <v>135</v>
      </c>
      <c r="E21" s="107" t="s">
        <v>66</v>
      </c>
      <c r="F21" s="40" t="s">
        <v>32</v>
      </c>
      <c r="G21" s="208">
        <v>5579915</v>
      </c>
      <c r="H21" s="208">
        <v>5579915</v>
      </c>
      <c r="I21" s="208">
        <v>4527334</v>
      </c>
      <c r="J21" s="208">
        <v>43941</v>
      </c>
      <c r="K21" s="208"/>
      <c r="L21" s="208"/>
      <c r="M21" s="208"/>
      <c r="N21" s="208"/>
      <c r="O21" s="208">
        <f>'2.1'!J21</f>
        <v>0</v>
      </c>
      <c r="P21" s="208">
        <f>'2.1'!K21</f>
        <v>0</v>
      </c>
      <c r="Q21" s="208"/>
      <c r="R21" s="207">
        <f t="shared" si="1"/>
        <v>5579915</v>
      </c>
    </row>
    <row r="22" spans="1:18" s="24" customFormat="1" ht="30.75" customHeight="1">
      <c r="A22" s="144" t="s">
        <v>6</v>
      </c>
      <c r="B22" s="124" t="s">
        <v>83</v>
      </c>
      <c r="C22" s="153" t="s">
        <v>156</v>
      </c>
      <c r="D22" s="114" t="s">
        <v>117</v>
      </c>
      <c r="E22" s="107" t="s">
        <v>68</v>
      </c>
      <c r="F22" s="25" t="s">
        <v>155</v>
      </c>
      <c r="G22" s="208">
        <v>376067682</v>
      </c>
      <c r="H22" s="208">
        <v>376067682</v>
      </c>
      <c r="I22" s="208">
        <v>250402539</v>
      </c>
      <c r="J22" s="208">
        <v>29040100</v>
      </c>
      <c r="K22" s="208"/>
      <c r="L22" s="208">
        <v>77069581</v>
      </c>
      <c r="M22" s="208">
        <v>24015886</v>
      </c>
      <c r="N22" s="208">
        <v>53053695</v>
      </c>
      <c r="O22" s="208">
        <v>53667</v>
      </c>
      <c r="P22" s="208"/>
      <c r="Q22" s="208">
        <v>24015886</v>
      </c>
      <c r="R22" s="207">
        <f t="shared" si="1"/>
        <v>453137263</v>
      </c>
    </row>
    <row r="23" spans="1:18" s="24" customFormat="1" ht="46.5" customHeight="1">
      <c r="A23" s="144" t="s">
        <v>7</v>
      </c>
      <c r="B23" s="110" t="s">
        <v>84</v>
      </c>
      <c r="C23" s="153" t="s">
        <v>281</v>
      </c>
      <c r="D23" s="114" t="s">
        <v>282</v>
      </c>
      <c r="E23" s="107" t="s">
        <v>69</v>
      </c>
      <c r="F23" s="25" t="s">
        <v>283</v>
      </c>
      <c r="G23" s="208">
        <v>443999124</v>
      </c>
      <c r="H23" s="208">
        <v>443999124</v>
      </c>
      <c r="I23" s="208">
        <v>261699008</v>
      </c>
      <c r="J23" s="208">
        <v>44709311</v>
      </c>
      <c r="K23" s="208"/>
      <c r="L23" s="208">
        <v>45660241</v>
      </c>
      <c r="M23" s="208">
        <v>17746937</v>
      </c>
      <c r="N23" s="208">
        <v>27913304</v>
      </c>
      <c r="O23" s="208">
        <v>16579</v>
      </c>
      <c r="P23" s="208"/>
      <c r="Q23" s="208">
        <v>17746937</v>
      </c>
      <c r="R23" s="207">
        <f t="shared" si="1"/>
        <v>489659365</v>
      </c>
    </row>
    <row r="24" spans="1:18" s="24" customFormat="1" ht="68.25" customHeight="1">
      <c r="A24" s="144" t="s">
        <v>8</v>
      </c>
      <c r="B24" s="110" t="s">
        <v>85</v>
      </c>
      <c r="C24" s="198" t="s">
        <v>284</v>
      </c>
      <c r="D24" s="114" t="s">
        <v>285</v>
      </c>
      <c r="E24" s="107" t="s">
        <v>70</v>
      </c>
      <c r="F24" s="40" t="s">
        <v>268</v>
      </c>
      <c r="G24" s="208">
        <v>27467310</v>
      </c>
      <c r="H24" s="208">
        <v>27467310</v>
      </c>
      <c r="I24" s="208">
        <v>14056753</v>
      </c>
      <c r="J24" s="208">
        <v>1971903</v>
      </c>
      <c r="K24" s="208"/>
      <c r="L24" s="208">
        <v>3449624</v>
      </c>
      <c r="M24" s="208">
        <v>3433844</v>
      </c>
      <c r="N24" s="208">
        <v>15780</v>
      </c>
      <c r="O24" s="208">
        <f>'2.1'!J24</f>
        <v>0</v>
      </c>
      <c r="P24" s="208"/>
      <c r="Q24" s="208">
        <v>3433844</v>
      </c>
      <c r="R24" s="207">
        <f t="shared" si="1"/>
        <v>30916934</v>
      </c>
    </row>
    <row r="25" spans="1:18" s="24" customFormat="1" ht="66.75" customHeight="1" hidden="1">
      <c r="A25" s="144" t="s">
        <v>9</v>
      </c>
      <c r="B25" s="115" t="s">
        <v>86</v>
      </c>
      <c r="C25" s="199" t="s">
        <v>157</v>
      </c>
      <c r="D25" s="107" t="s">
        <v>73</v>
      </c>
      <c r="E25" s="107" t="s">
        <v>70</v>
      </c>
      <c r="F25" s="40" t="s">
        <v>269</v>
      </c>
      <c r="G25" s="208"/>
      <c r="H25" s="208"/>
      <c r="I25" s="208"/>
      <c r="J25" s="208"/>
      <c r="K25" s="208"/>
      <c r="L25" s="208"/>
      <c r="M25" s="208"/>
      <c r="N25" s="208"/>
      <c r="O25" s="208">
        <f>'2.1'!J25</f>
        <v>0</v>
      </c>
      <c r="P25" s="208"/>
      <c r="Q25" s="208"/>
      <c r="R25" s="207">
        <f t="shared" si="1"/>
        <v>0</v>
      </c>
    </row>
    <row r="26" spans="1:18" s="24" customFormat="1" ht="61.5" customHeight="1">
      <c r="A26" s="144" t="s">
        <v>10</v>
      </c>
      <c r="B26" s="115" t="s">
        <v>87</v>
      </c>
      <c r="C26" s="199" t="s">
        <v>286</v>
      </c>
      <c r="D26" s="107" t="s">
        <v>287</v>
      </c>
      <c r="E26" s="107" t="s">
        <v>68</v>
      </c>
      <c r="F26" s="40" t="s">
        <v>288</v>
      </c>
      <c r="G26" s="208">
        <v>17304720</v>
      </c>
      <c r="H26" s="208">
        <v>17304720</v>
      </c>
      <c r="I26" s="208">
        <v>7983281</v>
      </c>
      <c r="J26" s="208">
        <v>3556461</v>
      </c>
      <c r="K26" s="208">
        <f>K27</f>
        <v>0</v>
      </c>
      <c r="L26" s="208">
        <v>627400</v>
      </c>
      <c r="M26" s="208">
        <v>620000</v>
      </c>
      <c r="N26" s="208">
        <v>7400</v>
      </c>
      <c r="O26" s="208"/>
      <c r="P26" s="208"/>
      <c r="Q26" s="208">
        <v>620000</v>
      </c>
      <c r="R26" s="207">
        <f t="shared" si="1"/>
        <v>17932120</v>
      </c>
    </row>
    <row r="27" spans="1:18" s="24" customFormat="1" ht="29.25" customHeight="1" hidden="1">
      <c r="A27" s="144" t="s">
        <v>10</v>
      </c>
      <c r="B27" s="109" t="s">
        <v>87</v>
      </c>
      <c r="C27" s="203" t="s">
        <v>158</v>
      </c>
      <c r="D27" s="109" t="s">
        <v>118</v>
      </c>
      <c r="E27" s="109" t="s">
        <v>68</v>
      </c>
      <c r="F27" s="96" t="s">
        <v>33</v>
      </c>
      <c r="G27" s="209">
        <v>19201400</v>
      </c>
      <c r="H27" s="209">
        <v>19201400</v>
      </c>
      <c r="I27" s="209">
        <v>11028400</v>
      </c>
      <c r="J27" s="209">
        <v>2917700</v>
      </c>
      <c r="K27" s="209"/>
      <c r="L27" s="209">
        <v>27100</v>
      </c>
      <c r="M27" s="209"/>
      <c r="N27" s="209">
        <v>27100</v>
      </c>
      <c r="O27" s="209">
        <f>'2.1'!J26</f>
        <v>0</v>
      </c>
      <c r="P27" s="209">
        <f>'2.1'!K26</f>
        <v>0</v>
      </c>
      <c r="Q27" s="209"/>
      <c r="R27" s="232">
        <f t="shared" si="1"/>
        <v>19228500</v>
      </c>
    </row>
    <row r="28" spans="1:18" s="24" customFormat="1" ht="72" customHeight="1">
      <c r="A28" s="144" t="s">
        <v>11</v>
      </c>
      <c r="B28" s="107" t="s">
        <v>88</v>
      </c>
      <c r="C28" s="199" t="s">
        <v>289</v>
      </c>
      <c r="D28" s="107" t="s">
        <v>290</v>
      </c>
      <c r="E28" s="107" t="s">
        <v>70</v>
      </c>
      <c r="F28" s="40" t="s">
        <v>270</v>
      </c>
      <c r="G28" s="208">
        <v>28765794</v>
      </c>
      <c r="H28" s="208">
        <v>28765794</v>
      </c>
      <c r="I28" s="208">
        <v>15817690</v>
      </c>
      <c r="J28" s="208">
        <v>2734596</v>
      </c>
      <c r="K28" s="208"/>
      <c r="L28" s="208">
        <v>50193</v>
      </c>
      <c r="M28" s="208"/>
      <c r="N28" s="208">
        <v>50193</v>
      </c>
      <c r="O28" s="208">
        <f>'2.1'!J27</f>
        <v>0</v>
      </c>
      <c r="P28" s="208"/>
      <c r="Q28" s="208"/>
      <c r="R28" s="207">
        <f t="shared" si="1"/>
        <v>28815987</v>
      </c>
    </row>
    <row r="29" spans="1:18" s="24" customFormat="1" ht="72" customHeight="1">
      <c r="A29" s="144"/>
      <c r="B29" s="107"/>
      <c r="C29" s="199" t="s">
        <v>291</v>
      </c>
      <c r="D29" s="107" t="s">
        <v>292</v>
      </c>
      <c r="E29" s="107" t="s">
        <v>69</v>
      </c>
      <c r="F29" s="25" t="s">
        <v>283</v>
      </c>
      <c r="G29" s="208">
        <v>329412261</v>
      </c>
      <c r="H29" s="208">
        <v>329412261</v>
      </c>
      <c r="I29" s="208">
        <v>262884549</v>
      </c>
      <c r="J29" s="208"/>
      <c r="K29" s="208"/>
      <c r="L29" s="208"/>
      <c r="M29" s="208"/>
      <c r="N29" s="208"/>
      <c r="O29" s="208"/>
      <c r="P29" s="208"/>
      <c r="Q29" s="208"/>
      <c r="R29" s="207">
        <f t="shared" si="1"/>
        <v>329412261</v>
      </c>
    </row>
    <row r="30" spans="1:18" s="24" customFormat="1" ht="72" customHeight="1">
      <c r="A30" s="144"/>
      <c r="B30" s="107"/>
      <c r="C30" s="199" t="s">
        <v>293</v>
      </c>
      <c r="D30" s="107" t="s">
        <v>294</v>
      </c>
      <c r="E30" s="107" t="s">
        <v>70</v>
      </c>
      <c r="F30" s="40" t="s">
        <v>268</v>
      </c>
      <c r="G30" s="208">
        <v>19796022</v>
      </c>
      <c r="H30" s="208">
        <v>19796022</v>
      </c>
      <c r="I30" s="208">
        <v>16226247</v>
      </c>
      <c r="J30" s="208"/>
      <c r="K30" s="208"/>
      <c r="L30" s="208"/>
      <c r="M30" s="208"/>
      <c r="N30" s="208"/>
      <c r="O30" s="208"/>
      <c r="P30" s="208"/>
      <c r="Q30" s="208"/>
      <c r="R30" s="207">
        <f t="shared" si="1"/>
        <v>19796022</v>
      </c>
    </row>
    <row r="31" spans="1:18" s="24" customFormat="1" ht="72" customHeight="1">
      <c r="A31" s="144"/>
      <c r="B31" s="107"/>
      <c r="C31" s="199" t="s">
        <v>295</v>
      </c>
      <c r="D31" s="107" t="s">
        <v>296</v>
      </c>
      <c r="E31" s="107" t="s">
        <v>68</v>
      </c>
      <c r="F31" s="40" t="s">
        <v>288</v>
      </c>
      <c r="G31" s="208">
        <v>6917057</v>
      </c>
      <c r="H31" s="208">
        <v>6917057</v>
      </c>
      <c r="I31" s="208">
        <v>5669719</v>
      </c>
      <c r="J31" s="208"/>
      <c r="K31" s="208"/>
      <c r="L31" s="208"/>
      <c r="M31" s="208"/>
      <c r="N31" s="208"/>
      <c r="O31" s="208"/>
      <c r="P31" s="208"/>
      <c r="Q31" s="208"/>
      <c r="R31" s="207">
        <f t="shared" si="1"/>
        <v>6917057</v>
      </c>
    </row>
    <row r="32" spans="1:18" s="24" customFormat="1" ht="72" customHeight="1">
      <c r="A32" s="144"/>
      <c r="B32" s="107"/>
      <c r="C32" s="199" t="s">
        <v>297</v>
      </c>
      <c r="D32" s="107" t="s">
        <v>298</v>
      </c>
      <c r="E32" s="107" t="s">
        <v>70</v>
      </c>
      <c r="F32" s="40" t="s">
        <v>270</v>
      </c>
      <c r="G32" s="208">
        <v>17788220</v>
      </c>
      <c r="H32" s="208">
        <v>17788220</v>
      </c>
      <c r="I32" s="208">
        <v>14580510</v>
      </c>
      <c r="J32" s="208"/>
      <c r="K32" s="208"/>
      <c r="L32" s="208"/>
      <c r="M32" s="208"/>
      <c r="N32" s="208"/>
      <c r="O32" s="208"/>
      <c r="P32" s="208"/>
      <c r="Q32" s="208"/>
      <c r="R32" s="207">
        <f t="shared" si="1"/>
        <v>17788220</v>
      </c>
    </row>
    <row r="33" spans="1:18" s="24" customFormat="1" ht="57.75" customHeight="1">
      <c r="A33" s="144" t="s">
        <v>12</v>
      </c>
      <c r="B33" s="107" t="s">
        <v>89</v>
      </c>
      <c r="C33" s="199" t="s">
        <v>159</v>
      </c>
      <c r="D33" s="107" t="s">
        <v>119</v>
      </c>
      <c r="E33" s="107" t="s">
        <v>71</v>
      </c>
      <c r="F33" s="40" t="s">
        <v>271</v>
      </c>
      <c r="G33" s="208">
        <v>26142751</v>
      </c>
      <c r="H33" s="208">
        <v>26142751</v>
      </c>
      <c r="I33" s="208">
        <v>13445000</v>
      </c>
      <c r="J33" s="208">
        <v>1830451</v>
      </c>
      <c r="K33" s="208"/>
      <c r="L33" s="208">
        <v>862028</v>
      </c>
      <c r="M33" s="208">
        <v>800000</v>
      </c>
      <c r="N33" s="208">
        <v>62028</v>
      </c>
      <c r="O33" s="208">
        <v>31305</v>
      </c>
      <c r="P33" s="208"/>
      <c r="Q33" s="208">
        <v>800000</v>
      </c>
      <c r="R33" s="207">
        <f t="shared" si="1"/>
        <v>27004779</v>
      </c>
    </row>
    <row r="34" spans="1:18" s="24" customFormat="1" ht="35.25" customHeight="1" hidden="1">
      <c r="A34" s="144" t="s">
        <v>13</v>
      </c>
      <c r="B34" s="107" t="s">
        <v>90</v>
      </c>
      <c r="C34" s="199" t="s">
        <v>160</v>
      </c>
      <c r="D34" s="107" t="s">
        <v>161</v>
      </c>
      <c r="E34" s="107" t="s">
        <v>72</v>
      </c>
      <c r="F34" s="40" t="s">
        <v>272</v>
      </c>
      <c r="G34" s="208"/>
      <c r="H34" s="208"/>
      <c r="I34" s="208"/>
      <c r="J34" s="208"/>
      <c r="K34" s="208"/>
      <c r="L34" s="208"/>
      <c r="M34" s="208"/>
      <c r="N34" s="208">
        <f>'2.1'!I29</f>
        <v>0</v>
      </c>
      <c r="O34" s="208">
        <f>'2.1'!J29</f>
        <v>0</v>
      </c>
      <c r="P34" s="208">
        <f>'2.1'!K29</f>
        <v>0</v>
      </c>
      <c r="Q34" s="208"/>
      <c r="R34" s="207">
        <f t="shared" si="1"/>
        <v>0</v>
      </c>
    </row>
    <row r="35" spans="1:18" s="24" customFormat="1" ht="35.25" customHeight="1" hidden="1">
      <c r="A35" s="144"/>
      <c r="B35" s="107"/>
      <c r="C35" s="199" t="s">
        <v>162</v>
      </c>
      <c r="D35" s="107" t="s">
        <v>163</v>
      </c>
      <c r="E35" s="107"/>
      <c r="F35" s="40" t="s">
        <v>164</v>
      </c>
      <c r="G35" s="208"/>
      <c r="H35" s="208"/>
      <c r="I35" s="208"/>
      <c r="J35" s="208"/>
      <c r="K35" s="208">
        <f aca="true" t="shared" si="3" ref="K35:Q35">K36+K39</f>
        <v>0</v>
      </c>
      <c r="L35" s="208">
        <f t="shared" si="3"/>
        <v>0</v>
      </c>
      <c r="M35" s="208"/>
      <c r="N35" s="208">
        <f t="shared" si="3"/>
        <v>0</v>
      </c>
      <c r="O35" s="208">
        <f t="shared" si="3"/>
        <v>0</v>
      </c>
      <c r="P35" s="208">
        <f t="shared" si="3"/>
        <v>0</v>
      </c>
      <c r="Q35" s="208">
        <f t="shared" si="3"/>
        <v>0</v>
      </c>
      <c r="R35" s="208"/>
    </row>
    <row r="36" spans="1:18" s="24" customFormat="1" ht="48.75" customHeight="1">
      <c r="A36" s="144" t="s">
        <v>165</v>
      </c>
      <c r="B36" s="107" t="s">
        <v>166</v>
      </c>
      <c r="C36" s="199" t="s">
        <v>301</v>
      </c>
      <c r="D36" s="107" t="s">
        <v>302</v>
      </c>
      <c r="E36" s="107" t="s">
        <v>72</v>
      </c>
      <c r="F36" s="40" t="s">
        <v>167</v>
      </c>
      <c r="G36" s="208">
        <v>24073496</v>
      </c>
      <c r="H36" s="208">
        <v>24073496</v>
      </c>
      <c r="I36" s="208">
        <v>16618000</v>
      </c>
      <c r="J36" s="208">
        <v>517096</v>
      </c>
      <c r="K36" s="208"/>
      <c r="L36" s="208"/>
      <c r="M36" s="208"/>
      <c r="N36" s="208">
        <f>'2.1'!I30</f>
        <v>0</v>
      </c>
      <c r="O36" s="208">
        <f>'2.1'!J30</f>
        <v>0</v>
      </c>
      <c r="P36" s="208">
        <f>'2.1'!K30</f>
        <v>0</v>
      </c>
      <c r="Q36" s="208"/>
      <c r="R36" s="207">
        <f t="shared" si="1"/>
        <v>24073496</v>
      </c>
    </row>
    <row r="37" spans="1:18" s="24" customFormat="1" ht="15.75" hidden="1">
      <c r="A37" s="144"/>
      <c r="B37" s="107"/>
      <c r="C37" s="199"/>
      <c r="D37" s="107"/>
      <c r="E37" s="107"/>
      <c r="F37" s="40"/>
      <c r="G37" s="208"/>
      <c r="H37" s="208"/>
      <c r="I37" s="208"/>
      <c r="J37" s="208">
        <f>'2.1'!G31</f>
        <v>0</v>
      </c>
      <c r="K37" s="208"/>
      <c r="L37" s="208">
        <f>'2.1'!H31</f>
        <v>0</v>
      </c>
      <c r="M37" s="208"/>
      <c r="N37" s="208">
        <f>'2.1'!I31</f>
        <v>0</v>
      </c>
      <c r="O37" s="208">
        <f>'2.1'!J31</f>
        <v>0</v>
      </c>
      <c r="P37" s="208">
        <f>'2.1'!K31</f>
        <v>0</v>
      </c>
      <c r="Q37" s="208">
        <f>'2.1'!L31</f>
        <v>0</v>
      </c>
      <c r="R37" s="207">
        <f t="shared" si="1"/>
        <v>0</v>
      </c>
    </row>
    <row r="38" spans="1:18" s="24" customFormat="1" ht="15.75" hidden="1">
      <c r="A38" s="144"/>
      <c r="B38" s="107"/>
      <c r="C38" s="204"/>
      <c r="D38" s="107"/>
      <c r="E38" s="107"/>
      <c r="F38" s="25"/>
      <c r="G38" s="208"/>
      <c r="H38" s="208"/>
      <c r="I38" s="208"/>
      <c r="J38" s="208"/>
      <c r="K38" s="208"/>
      <c r="L38" s="208">
        <f>'2.1'!H32</f>
        <v>0</v>
      </c>
      <c r="M38" s="208"/>
      <c r="N38" s="208">
        <f>'2.1'!I32</f>
        <v>0</v>
      </c>
      <c r="O38" s="208">
        <f>'2.1'!J32</f>
        <v>0</v>
      </c>
      <c r="P38" s="208">
        <f>'2.1'!K32</f>
        <v>0</v>
      </c>
      <c r="Q38" s="208">
        <f>'2.1'!L32</f>
        <v>0</v>
      </c>
      <c r="R38" s="207">
        <f t="shared" si="1"/>
        <v>0</v>
      </c>
    </row>
    <row r="39" spans="1:18" s="24" customFormat="1" ht="38.25" customHeight="1">
      <c r="A39" s="144" t="s">
        <v>14</v>
      </c>
      <c r="B39" s="119" t="s">
        <v>91</v>
      </c>
      <c r="C39" s="153" t="s">
        <v>303</v>
      </c>
      <c r="D39" s="191" t="s">
        <v>304</v>
      </c>
      <c r="E39" s="107" t="s">
        <v>72</v>
      </c>
      <c r="F39" s="40" t="s">
        <v>168</v>
      </c>
      <c r="G39" s="208">
        <v>59830</v>
      </c>
      <c r="H39" s="208">
        <v>59830</v>
      </c>
      <c r="I39" s="208">
        <f>'2.1'!F33</f>
        <v>0</v>
      </c>
      <c r="J39" s="208">
        <f>'2.1'!G33</f>
        <v>0</v>
      </c>
      <c r="K39" s="208"/>
      <c r="L39" s="208">
        <f>'2.1'!H33</f>
        <v>0</v>
      </c>
      <c r="M39" s="208"/>
      <c r="N39" s="208">
        <f>'2.1'!I33</f>
        <v>0</v>
      </c>
      <c r="O39" s="208">
        <f>'2.1'!J33</f>
        <v>0</v>
      </c>
      <c r="P39" s="208">
        <f>'2.1'!K33</f>
        <v>0</v>
      </c>
      <c r="Q39" s="208">
        <f>'2.1'!L33</f>
        <v>0</v>
      </c>
      <c r="R39" s="207">
        <f t="shared" si="1"/>
        <v>59830</v>
      </c>
    </row>
    <row r="40" spans="1:18" s="24" customFormat="1" ht="38.25" customHeight="1">
      <c r="A40" s="144"/>
      <c r="B40" s="119"/>
      <c r="C40" s="153" t="s">
        <v>305</v>
      </c>
      <c r="D40" s="110" t="s">
        <v>306</v>
      </c>
      <c r="E40" s="114" t="s">
        <v>72</v>
      </c>
      <c r="F40" s="40" t="s">
        <v>307</v>
      </c>
      <c r="G40" s="208">
        <v>2682619</v>
      </c>
      <c r="H40" s="208">
        <v>2682619</v>
      </c>
      <c r="I40" s="208">
        <v>1773280</v>
      </c>
      <c r="J40" s="208">
        <v>27259</v>
      </c>
      <c r="K40" s="208"/>
      <c r="L40" s="208"/>
      <c r="M40" s="208"/>
      <c r="N40" s="208"/>
      <c r="O40" s="208"/>
      <c r="P40" s="208"/>
      <c r="Q40" s="208"/>
      <c r="R40" s="207">
        <f t="shared" si="1"/>
        <v>2682619</v>
      </c>
    </row>
    <row r="41" spans="1:18" s="24" customFormat="1" ht="54" customHeight="1">
      <c r="A41" s="144" t="s">
        <v>15</v>
      </c>
      <c r="B41" s="107" t="s">
        <v>92</v>
      </c>
      <c r="C41" s="202" t="s">
        <v>308</v>
      </c>
      <c r="D41" s="110" t="s">
        <v>309</v>
      </c>
      <c r="E41" s="114" t="s">
        <v>72</v>
      </c>
      <c r="F41" s="40" t="s">
        <v>310</v>
      </c>
      <c r="G41" s="208">
        <v>1499040</v>
      </c>
      <c r="H41" s="208">
        <v>1499040</v>
      </c>
      <c r="I41" s="208">
        <v>1228720</v>
      </c>
      <c r="J41" s="208">
        <f>'2.1'!G35</f>
        <v>0</v>
      </c>
      <c r="K41" s="208"/>
      <c r="L41" s="208">
        <f>'2.1'!H35</f>
        <v>0</v>
      </c>
      <c r="M41" s="208"/>
      <c r="N41" s="208">
        <f>'2.1'!I35</f>
        <v>0</v>
      </c>
      <c r="O41" s="208">
        <f>'2.1'!J35</f>
        <v>0</v>
      </c>
      <c r="P41" s="208">
        <f>'2.1'!K35</f>
        <v>0</v>
      </c>
      <c r="Q41" s="208">
        <f>'2.1'!L35</f>
        <v>0</v>
      </c>
      <c r="R41" s="207">
        <f t="shared" si="1"/>
        <v>1499040</v>
      </c>
    </row>
    <row r="42" spans="1:18" s="24" customFormat="1" ht="66.75" customHeight="1">
      <c r="A42" s="144"/>
      <c r="B42" s="119" t="s">
        <v>242</v>
      </c>
      <c r="C42" s="199" t="s">
        <v>311</v>
      </c>
      <c r="D42" s="110" t="s">
        <v>312</v>
      </c>
      <c r="E42" s="136" t="s">
        <v>72</v>
      </c>
      <c r="F42" s="106" t="s">
        <v>313</v>
      </c>
      <c r="G42" s="208">
        <v>1271000</v>
      </c>
      <c r="H42" s="208">
        <v>1271000</v>
      </c>
      <c r="I42" s="208">
        <v>690900</v>
      </c>
      <c r="J42" s="208"/>
      <c r="K42" s="208"/>
      <c r="L42" s="208"/>
      <c r="M42" s="208"/>
      <c r="N42" s="208">
        <f>N43</f>
        <v>0</v>
      </c>
      <c r="O42" s="208">
        <f>O43</f>
        <v>0</v>
      </c>
      <c r="P42" s="208">
        <f>P43</f>
        <v>0</v>
      </c>
      <c r="Q42" s="208">
        <f>Q43</f>
        <v>0</v>
      </c>
      <c r="R42" s="207">
        <f t="shared" si="1"/>
        <v>1271000</v>
      </c>
    </row>
    <row r="43" spans="1:18" s="24" customFormat="1" ht="44.25" customHeight="1">
      <c r="A43" s="145" t="s">
        <v>149</v>
      </c>
      <c r="B43" s="109" t="s">
        <v>243</v>
      </c>
      <c r="C43" s="199" t="s">
        <v>244</v>
      </c>
      <c r="D43" s="115" t="s">
        <v>245</v>
      </c>
      <c r="E43" s="107" t="s">
        <v>74</v>
      </c>
      <c r="F43" s="25" t="s">
        <v>93</v>
      </c>
      <c r="G43" s="208">
        <v>11118014</v>
      </c>
      <c r="H43" s="208">
        <v>11118014</v>
      </c>
      <c r="I43" s="208">
        <v>7712726</v>
      </c>
      <c r="J43" s="208">
        <v>110489</v>
      </c>
      <c r="K43" s="209"/>
      <c r="L43" s="208"/>
      <c r="M43" s="208"/>
      <c r="N43" s="208">
        <f>'2.1'!I39</f>
        <v>0</v>
      </c>
      <c r="O43" s="208">
        <f>'2.1'!J39</f>
        <v>0</v>
      </c>
      <c r="P43" s="208">
        <f>'2.1'!K39</f>
        <v>0</v>
      </c>
      <c r="Q43" s="208"/>
      <c r="R43" s="207">
        <f t="shared" si="1"/>
        <v>11118014</v>
      </c>
    </row>
    <row r="44" spans="1:18" s="24" customFormat="1" ht="1.5" customHeight="1" hidden="1">
      <c r="A44" s="144"/>
      <c r="B44" s="116"/>
      <c r="C44" s="151"/>
      <c r="D44" s="116"/>
      <c r="E44" s="116"/>
      <c r="F44" s="28"/>
      <c r="G44" s="207">
        <f>G45+G46+G47</f>
        <v>0</v>
      </c>
      <c r="H44" s="207">
        <f aca="true" t="shared" si="4" ref="H44:Q44">H45+H46+H47</f>
        <v>0</v>
      </c>
      <c r="I44" s="207">
        <f t="shared" si="4"/>
        <v>0</v>
      </c>
      <c r="J44" s="207">
        <f t="shared" si="4"/>
        <v>0</v>
      </c>
      <c r="K44" s="207">
        <f t="shared" si="4"/>
        <v>0</v>
      </c>
      <c r="L44" s="207">
        <f t="shared" si="4"/>
        <v>0</v>
      </c>
      <c r="M44" s="207"/>
      <c r="N44" s="207">
        <f t="shared" si="4"/>
        <v>0</v>
      </c>
      <c r="O44" s="207">
        <f t="shared" si="4"/>
        <v>0</v>
      </c>
      <c r="P44" s="207">
        <f t="shared" si="4"/>
        <v>0</v>
      </c>
      <c r="Q44" s="207">
        <f t="shared" si="4"/>
        <v>0</v>
      </c>
      <c r="R44" s="207">
        <f t="shared" si="1"/>
        <v>0</v>
      </c>
    </row>
    <row r="45" spans="1:18" s="24" customFormat="1" ht="42" customHeight="1" hidden="1">
      <c r="A45" s="144" t="s">
        <v>5</v>
      </c>
      <c r="B45" s="113">
        <v>9610190</v>
      </c>
      <c r="C45" s="195"/>
      <c r="D45" s="110"/>
      <c r="E45" s="107"/>
      <c r="F45" s="40"/>
      <c r="G45" s="208"/>
      <c r="H45" s="208"/>
      <c r="I45" s="208"/>
      <c r="J45" s="208"/>
      <c r="K45" s="208"/>
      <c r="L45" s="208"/>
      <c r="M45" s="208"/>
      <c r="N45" s="208">
        <f>'2.1'!I41</f>
        <v>0</v>
      </c>
      <c r="O45" s="208">
        <f>'2.1'!J41</f>
        <v>0</v>
      </c>
      <c r="P45" s="208">
        <f>'2.1'!K41</f>
        <v>0</v>
      </c>
      <c r="Q45" s="208"/>
      <c r="R45" s="207">
        <f t="shared" si="1"/>
        <v>0</v>
      </c>
    </row>
    <row r="46" spans="1:18" s="24" customFormat="1" ht="57.75" customHeight="1" hidden="1">
      <c r="A46" s="144"/>
      <c r="B46" s="107"/>
      <c r="C46" s="151"/>
      <c r="D46" s="107"/>
      <c r="E46" s="107"/>
      <c r="F46" s="40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>
        <f t="shared" si="1"/>
        <v>0</v>
      </c>
    </row>
    <row r="47" spans="1:18" s="24" customFormat="1" ht="75" customHeight="1" hidden="1">
      <c r="A47" s="144"/>
      <c r="B47" s="107"/>
      <c r="C47" s="151"/>
      <c r="D47" s="107"/>
      <c r="E47" s="107"/>
      <c r="F47" s="25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>
        <f t="shared" si="1"/>
        <v>0</v>
      </c>
    </row>
    <row r="48" spans="1:18" s="24" customFormat="1" ht="57.75" customHeight="1" hidden="1">
      <c r="A48" s="144" t="s">
        <v>139</v>
      </c>
      <c r="B48" s="107" t="s">
        <v>41</v>
      </c>
      <c r="C48" s="151"/>
      <c r="D48" s="107"/>
      <c r="E48" s="107"/>
      <c r="F48" s="25" t="s">
        <v>40</v>
      </c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>
        <f t="shared" si="1"/>
        <v>0</v>
      </c>
    </row>
    <row r="49" spans="1:18" s="24" customFormat="1" ht="0.75" customHeight="1" hidden="1">
      <c r="A49" s="144" t="s">
        <v>140</v>
      </c>
      <c r="B49" s="110"/>
      <c r="C49" s="151"/>
      <c r="D49" s="110"/>
      <c r="E49" s="110"/>
      <c r="F49" s="40"/>
      <c r="G49" s="208"/>
      <c r="H49" s="208"/>
      <c r="I49" s="208"/>
      <c r="J49" s="208"/>
      <c r="K49" s="208"/>
      <c r="L49" s="208"/>
      <c r="M49" s="208"/>
      <c r="N49" s="208"/>
      <c r="O49" s="208">
        <f>'2.1'!K45</f>
        <v>0</v>
      </c>
      <c r="P49" s="208">
        <f>'2.1'!L45</f>
        <v>0</v>
      </c>
      <c r="Q49" s="208">
        <f>'2.1'!M45</f>
        <v>0</v>
      </c>
      <c r="R49" s="207">
        <f t="shared" si="1"/>
        <v>0</v>
      </c>
    </row>
    <row r="50" spans="1:18" s="24" customFormat="1" ht="56.25" customHeight="1">
      <c r="A50" s="144"/>
      <c r="B50" s="116"/>
      <c r="C50" s="151"/>
      <c r="D50" s="116"/>
      <c r="E50" s="116"/>
      <c r="F50" s="28" t="s">
        <v>321</v>
      </c>
      <c r="G50" s="207">
        <f>G51+G53+G54+G56+G58+G63+G52</f>
        <v>28629653</v>
      </c>
      <c r="H50" s="207">
        <f aca="true" t="shared" si="5" ref="H50:R50">H51+H53+H54+H56+H58+H63+H52</f>
        <v>28629653</v>
      </c>
      <c r="I50" s="207">
        <f t="shared" si="5"/>
        <v>19719037</v>
      </c>
      <c r="J50" s="207">
        <f t="shared" si="5"/>
        <v>358611</v>
      </c>
      <c r="K50" s="207">
        <f t="shared" si="5"/>
        <v>0</v>
      </c>
      <c r="L50" s="207">
        <f t="shared" si="5"/>
        <v>160000</v>
      </c>
      <c r="M50" s="207">
        <f t="shared" si="5"/>
        <v>160000</v>
      </c>
      <c r="N50" s="207">
        <f t="shared" si="5"/>
        <v>0</v>
      </c>
      <c r="O50" s="207">
        <f t="shared" si="5"/>
        <v>0</v>
      </c>
      <c r="P50" s="207">
        <f t="shared" si="5"/>
        <v>0</v>
      </c>
      <c r="Q50" s="207">
        <f t="shared" si="5"/>
        <v>160000</v>
      </c>
      <c r="R50" s="207">
        <f t="shared" si="5"/>
        <v>28789653</v>
      </c>
    </row>
    <row r="51" spans="1:18" s="24" customFormat="1" ht="41.25" customHeight="1">
      <c r="A51" s="144" t="s">
        <v>5</v>
      </c>
      <c r="B51" s="113">
        <v>9610190</v>
      </c>
      <c r="C51" s="195">
        <v>4610160</v>
      </c>
      <c r="D51" s="110" t="s">
        <v>135</v>
      </c>
      <c r="E51" s="107" t="s">
        <v>66</v>
      </c>
      <c r="F51" s="40" t="s">
        <v>32</v>
      </c>
      <c r="G51" s="208">
        <v>22614374</v>
      </c>
      <c r="H51" s="208">
        <v>22614374</v>
      </c>
      <c r="I51" s="208">
        <v>17916197</v>
      </c>
      <c r="J51" s="208">
        <v>270132</v>
      </c>
      <c r="K51" s="208"/>
      <c r="L51" s="208"/>
      <c r="M51" s="208"/>
      <c r="N51" s="208"/>
      <c r="O51" s="208"/>
      <c r="P51" s="208"/>
      <c r="Q51" s="208"/>
      <c r="R51" s="207">
        <f t="shared" si="1"/>
        <v>22614374</v>
      </c>
    </row>
    <row r="52" spans="1:19" s="24" customFormat="1" ht="33.75" customHeight="1">
      <c r="A52" s="144"/>
      <c r="B52" s="113"/>
      <c r="C52" s="195">
        <v>4613031</v>
      </c>
      <c r="D52" s="110" t="s">
        <v>318</v>
      </c>
      <c r="E52" s="114" t="s">
        <v>77</v>
      </c>
      <c r="F52" s="40" t="s">
        <v>319</v>
      </c>
      <c r="G52" s="208"/>
      <c r="H52" s="208"/>
      <c r="I52" s="208"/>
      <c r="J52" s="208"/>
      <c r="K52" s="208"/>
      <c r="L52" s="208">
        <v>160000</v>
      </c>
      <c r="M52" s="208">
        <v>160000</v>
      </c>
      <c r="N52" s="208"/>
      <c r="O52" s="208"/>
      <c r="P52" s="208"/>
      <c r="Q52" s="208">
        <v>160000</v>
      </c>
      <c r="R52" s="207">
        <f>G52+L52</f>
        <v>160000</v>
      </c>
      <c r="S52" s="20">
        <f>S53+S54</f>
        <v>0</v>
      </c>
    </row>
    <row r="53" spans="1:18" s="24" customFormat="1" ht="49.5" customHeight="1">
      <c r="A53" s="175" t="s">
        <v>259</v>
      </c>
      <c r="B53" s="117" t="s">
        <v>97</v>
      </c>
      <c r="C53" s="153" t="s">
        <v>230</v>
      </c>
      <c r="D53" s="110" t="s">
        <v>231</v>
      </c>
      <c r="E53" s="110" t="s">
        <v>75</v>
      </c>
      <c r="F53" s="40" t="s">
        <v>314</v>
      </c>
      <c r="G53" s="208">
        <v>2359979</v>
      </c>
      <c r="H53" s="208">
        <v>2359979</v>
      </c>
      <c r="I53" s="208">
        <v>1802840</v>
      </c>
      <c r="J53" s="208">
        <v>88479</v>
      </c>
      <c r="K53" s="208"/>
      <c r="L53" s="208"/>
      <c r="M53" s="208"/>
      <c r="N53" s="209"/>
      <c r="O53" s="209"/>
      <c r="P53" s="209"/>
      <c r="Q53" s="208"/>
      <c r="R53" s="207">
        <f t="shared" si="1"/>
        <v>2359979</v>
      </c>
    </row>
    <row r="54" spans="1:18" s="24" customFormat="1" ht="39.75" customHeight="1">
      <c r="A54" s="144" t="s">
        <v>27</v>
      </c>
      <c r="B54" s="125" t="s">
        <v>94</v>
      </c>
      <c r="C54" s="198" t="s">
        <v>232</v>
      </c>
      <c r="D54" s="111" t="s">
        <v>233</v>
      </c>
      <c r="E54" s="107" t="s">
        <v>75</v>
      </c>
      <c r="F54" s="40" t="s">
        <v>252</v>
      </c>
      <c r="G54" s="208">
        <v>3275000</v>
      </c>
      <c r="H54" s="208">
        <v>3275000</v>
      </c>
      <c r="I54" s="208"/>
      <c r="J54" s="208"/>
      <c r="K54" s="208"/>
      <c r="L54" s="209">
        <f>'2.1'!H48</f>
        <v>0</v>
      </c>
      <c r="M54" s="209"/>
      <c r="N54" s="209">
        <f>'2.1'!I48</f>
        <v>0</v>
      </c>
      <c r="O54" s="209">
        <f>'2.1'!J48</f>
        <v>0</v>
      </c>
      <c r="P54" s="209">
        <f>'2.1'!K48</f>
        <v>0</v>
      </c>
      <c r="Q54" s="209">
        <f>'2.1'!L48</f>
        <v>0</v>
      </c>
      <c r="R54" s="207">
        <f t="shared" si="1"/>
        <v>3275000</v>
      </c>
    </row>
    <row r="55" spans="1:18" s="24" customFormat="1" ht="58.5" customHeight="1" hidden="1">
      <c r="A55" s="144"/>
      <c r="B55" s="119" t="s">
        <v>112</v>
      </c>
      <c r="C55" s="151" t="s">
        <v>234</v>
      </c>
      <c r="D55" s="110" t="s">
        <v>120</v>
      </c>
      <c r="E55" s="137"/>
      <c r="F55" s="40" t="s">
        <v>59</v>
      </c>
      <c r="G55" s="208">
        <f>G56</f>
        <v>0</v>
      </c>
      <c r="H55" s="208">
        <f>H56</f>
        <v>0</v>
      </c>
      <c r="I55" s="208">
        <f>I56</f>
        <v>0</v>
      </c>
      <c r="J55" s="208">
        <f>J56</f>
        <v>0</v>
      </c>
      <c r="K55" s="208"/>
      <c r="L55" s="208"/>
      <c r="M55" s="208"/>
      <c r="N55" s="208"/>
      <c r="O55" s="208"/>
      <c r="P55" s="208"/>
      <c r="Q55" s="208"/>
      <c r="R55" s="207">
        <f t="shared" si="1"/>
        <v>0</v>
      </c>
    </row>
    <row r="56" spans="1:18" s="24" customFormat="1" ht="59.25" customHeight="1" hidden="1">
      <c r="A56" s="144" t="s">
        <v>16</v>
      </c>
      <c r="B56" s="107" t="s">
        <v>95</v>
      </c>
      <c r="C56" s="201" t="s">
        <v>235</v>
      </c>
      <c r="D56" s="110" t="s">
        <v>121</v>
      </c>
      <c r="E56" s="114" t="s">
        <v>76</v>
      </c>
      <c r="F56" s="40" t="s">
        <v>34</v>
      </c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>
        <f t="shared" si="1"/>
        <v>0</v>
      </c>
    </row>
    <row r="57" spans="1:18" s="24" customFormat="1" ht="37.5" customHeight="1" hidden="1">
      <c r="A57" s="144"/>
      <c r="B57" s="119" t="s">
        <v>113</v>
      </c>
      <c r="C57" s="199" t="s">
        <v>227</v>
      </c>
      <c r="D57" s="110" t="s">
        <v>228</v>
      </c>
      <c r="E57" s="170"/>
      <c r="F57" s="40" t="s">
        <v>60</v>
      </c>
      <c r="G57" s="208">
        <f>G58</f>
        <v>355000</v>
      </c>
      <c r="H57" s="208">
        <f>H58</f>
        <v>355000</v>
      </c>
      <c r="I57" s="208"/>
      <c r="J57" s="208"/>
      <c r="K57" s="208"/>
      <c r="L57" s="208"/>
      <c r="M57" s="208"/>
      <c r="N57" s="208"/>
      <c r="O57" s="208"/>
      <c r="P57" s="208"/>
      <c r="Q57" s="208"/>
      <c r="R57" s="207">
        <f t="shared" si="1"/>
        <v>355000</v>
      </c>
    </row>
    <row r="58" spans="1:18" s="24" customFormat="1" ht="59.25" customHeight="1">
      <c r="A58" s="145" t="s">
        <v>26</v>
      </c>
      <c r="B58" s="146" t="s">
        <v>96</v>
      </c>
      <c r="C58" s="200" t="s">
        <v>225</v>
      </c>
      <c r="D58" s="110" t="s">
        <v>226</v>
      </c>
      <c r="E58" s="110" t="s">
        <v>77</v>
      </c>
      <c r="F58" s="40" t="s">
        <v>229</v>
      </c>
      <c r="G58" s="208">
        <v>355000</v>
      </c>
      <c r="H58" s="208">
        <v>355000</v>
      </c>
      <c r="I58" s="208"/>
      <c r="J58" s="209"/>
      <c r="K58" s="209"/>
      <c r="L58" s="209">
        <f>'2.1'!H53</f>
        <v>0</v>
      </c>
      <c r="M58" s="209"/>
      <c r="N58" s="209">
        <f>'2.1'!I53</f>
        <v>0</v>
      </c>
      <c r="O58" s="209">
        <f>'2.1'!J53</f>
        <v>0</v>
      </c>
      <c r="P58" s="209">
        <f>'2.1'!K53</f>
        <v>0</v>
      </c>
      <c r="Q58" s="209">
        <f>'2.1'!L53</f>
        <v>0</v>
      </c>
      <c r="R58" s="207">
        <f t="shared" si="1"/>
        <v>355000</v>
      </c>
    </row>
    <row r="59" spans="1:18" s="24" customFormat="1" ht="30" customHeight="1" hidden="1">
      <c r="A59" s="144"/>
      <c r="B59" s="110" t="s">
        <v>114</v>
      </c>
      <c r="C59" s="189" t="s">
        <v>212</v>
      </c>
      <c r="D59" s="110" t="s">
        <v>213</v>
      </c>
      <c r="E59" s="110"/>
      <c r="F59" s="40" t="s">
        <v>61</v>
      </c>
      <c r="G59" s="208">
        <f aca="true" t="shared" si="6" ref="G59:Q59">G60</f>
        <v>0</v>
      </c>
      <c r="H59" s="208">
        <f t="shared" si="6"/>
        <v>0</v>
      </c>
      <c r="I59" s="208">
        <f t="shared" si="6"/>
        <v>0</v>
      </c>
      <c r="J59" s="208">
        <f t="shared" si="6"/>
        <v>0</v>
      </c>
      <c r="K59" s="208">
        <f t="shared" si="6"/>
        <v>0</v>
      </c>
      <c r="L59" s="208">
        <f t="shared" si="6"/>
        <v>0</v>
      </c>
      <c r="M59" s="208"/>
      <c r="N59" s="208">
        <f t="shared" si="6"/>
        <v>0</v>
      </c>
      <c r="O59" s="208">
        <f t="shared" si="6"/>
        <v>0</v>
      </c>
      <c r="P59" s="208">
        <f t="shared" si="6"/>
        <v>0</v>
      </c>
      <c r="Q59" s="208">
        <f t="shared" si="6"/>
        <v>0</v>
      </c>
      <c r="R59" s="207">
        <f t="shared" si="1"/>
        <v>0</v>
      </c>
    </row>
    <row r="60" spans="1:18" s="24" customFormat="1" ht="1.5" customHeight="1" hidden="1">
      <c r="A60" s="144" t="s">
        <v>239</v>
      </c>
      <c r="B60" s="117" t="s">
        <v>240</v>
      </c>
      <c r="C60" s="153" t="s">
        <v>236</v>
      </c>
      <c r="D60" s="110" t="s">
        <v>237</v>
      </c>
      <c r="E60" s="110" t="s">
        <v>73</v>
      </c>
      <c r="F60" s="40" t="s">
        <v>238</v>
      </c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7">
        <f t="shared" si="1"/>
        <v>0</v>
      </c>
    </row>
    <row r="61" spans="1:18" s="24" customFormat="1" ht="47.25" customHeight="1" hidden="1">
      <c r="A61" s="144"/>
      <c r="B61" s="149"/>
      <c r="C61" s="195">
        <v>4613130</v>
      </c>
      <c r="D61" s="122" t="s">
        <v>122</v>
      </c>
      <c r="E61" s="107"/>
      <c r="F61" s="40" t="s">
        <v>214</v>
      </c>
      <c r="G61" s="210">
        <f>G62</f>
        <v>0</v>
      </c>
      <c r="H61" s="210">
        <f>H62</f>
        <v>0</v>
      </c>
      <c r="I61" s="210">
        <f>I62</f>
        <v>0</v>
      </c>
      <c r="J61" s="210">
        <f>J62</f>
        <v>0</v>
      </c>
      <c r="K61" s="210">
        <f>K62</f>
        <v>0</v>
      </c>
      <c r="L61" s="208"/>
      <c r="M61" s="208"/>
      <c r="N61" s="208"/>
      <c r="O61" s="208"/>
      <c r="P61" s="208"/>
      <c r="Q61" s="208"/>
      <c r="R61" s="207">
        <f>R62</f>
        <v>0</v>
      </c>
    </row>
    <row r="62" spans="1:18" s="24" customFormat="1" ht="33" customHeight="1" hidden="1">
      <c r="A62" s="172" t="s">
        <v>19</v>
      </c>
      <c r="B62" s="173" t="s">
        <v>98</v>
      </c>
      <c r="C62" s="196" t="s">
        <v>216</v>
      </c>
      <c r="D62" s="173" t="s">
        <v>217</v>
      </c>
      <c r="E62" s="173" t="s">
        <v>73</v>
      </c>
      <c r="F62" s="174" t="s">
        <v>246</v>
      </c>
      <c r="G62" s="211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32">
        <f t="shared" si="1"/>
        <v>0</v>
      </c>
    </row>
    <row r="63" spans="1:18" s="24" customFormat="1" ht="42" customHeight="1">
      <c r="A63" s="144" t="s">
        <v>247</v>
      </c>
      <c r="B63" s="110" t="s">
        <v>125</v>
      </c>
      <c r="C63" s="153" t="s">
        <v>223</v>
      </c>
      <c r="D63" s="110" t="s">
        <v>224</v>
      </c>
      <c r="E63" s="110" t="s">
        <v>126</v>
      </c>
      <c r="F63" s="40" t="s">
        <v>127</v>
      </c>
      <c r="G63" s="210">
        <v>25300</v>
      </c>
      <c r="H63" s="208">
        <v>25300</v>
      </c>
      <c r="I63" s="208"/>
      <c r="J63" s="208"/>
      <c r="K63" s="208"/>
      <c r="L63" s="208"/>
      <c r="M63" s="208"/>
      <c r="N63" s="208"/>
      <c r="O63" s="208"/>
      <c r="P63" s="208"/>
      <c r="Q63" s="208"/>
      <c r="R63" s="207">
        <f t="shared" si="1"/>
        <v>25300</v>
      </c>
    </row>
    <row r="64" spans="1:18" s="30" customFormat="1" ht="53.25" customHeight="1">
      <c r="A64" s="144"/>
      <c r="B64" s="118"/>
      <c r="C64" s="194"/>
      <c r="D64" s="118"/>
      <c r="E64" s="118"/>
      <c r="F64" s="105" t="s">
        <v>277</v>
      </c>
      <c r="G64" s="207">
        <f>G65+G67+G68+G72</f>
        <v>20505281</v>
      </c>
      <c r="H64" s="207">
        <f aca="true" t="shared" si="7" ref="H64:Q64">H65+H67+H68+H72</f>
        <v>20505281</v>
      </c>
      <c r="I64" s="207">
        <f t="shared" si="7"/>
        <v>13525913</v>
      </c>
      <c r="J64" s="207">
        <f t="shared" si="7"/>
        <v>1438908</v>
      </c>
      <c r="K64" s="207">
        <f t="shared" si="7"/>
        <v>0</v>
      </c>
      <c r="L64" s="207">
        <f t="shared" si="7"/>
        <v>6844700</v>
      </c>
      <c r="M64" s="207">
        <f t="shared" si="7"/>
        <v>1637600</v>
      </c>
      <c r="N64" s="207">
        <f t="shared" si="7"/>
        <v>5117100</v>
      </c>
      <c r="O64" s="207">
        <f t="shared" si="7"/>
        <v>3780000</v>
      </c>
      <c r="P64" s="207">
        <f t="shared" si="7"/>
        <v>201800</v>
      </c>
      <c r="Q64" s="207">
        <f t="shared" si="7"/>
        <v>1727600</v>
      </c>
      <c r="R64" s="207">
        <f>R66+R69+R71+R65</f>
        <v>25367939</v>
      </c>
    </row>
    <row r="65" spans="1:18" s="24" customFormat="1" ht="47.25" customHeight="1">
      <c r="A65" s="144" t="s">
        <v>5</v>
      </c>
      <c r="B65" s="113">
        <v>9610190</v>
      </c>
      <c r="C65" s="195">
        <v>4610160</v>
      </c>
      <c r="D65" s="110" t="s">
        <v>135</v>
      </c>
      <c r="E65" s="107" t="s">
        <v>66</v>
      </c>
      <c r="F65" s="40" t="s">
        <v>32</v>
      </c>
      <c r="G65" s="208">
        <v>1101695</v>
      </c>
      <c r="H65" s="208">
        <v>1101695</v>
      </c>
      <c r="I65" s="208">
        <v>884126</v>
      </c>
      <c r="J65" s="208">
        <v>11511</v>
      </c>
      <c r="K65" s="208"/>
      <c r="L65" s="208"/>
      <c r="M65" s="208"/>
      <c r="N65" s="208">
        <f>'2.1'!I56</f>
        <v>0</v>
      </c>
      <c r="O65" s="208">
        <f>'2.1'!J56</f>
        <v>0</v>
      </c>
      <c r="P65" s="208">
        <f>'2.1'!K56</f>
        <v>0</v>
      </c>
      <c r="Q65" s="208"/>
      <c r="R65" s="207">
        <f t="shared" si="1"/>
        <v>1101695</v>
      </c>
    </row>
    <row r="66" spans="1:18" s="24" customFormat="1" ht="33.75" customHeight="1" hidden="1">
      <c r="A66" s="144"/>
      <c r="B66" s="149"/>
      <c r="C66" s="195">
        <v>4613130</v>
      </c>
      <c r="D66" s="122" t="s">
        <v>122</v>
      </c>
      <c r="E66" s="107"/>
      <c r="F66" s="40" t="s">
        <v>214</v>
      </c>
      <c r="G66" s="208">
        <f aca="true" t="shared" si="8" ref="G66:R66">G67+G68</f>
        <v>17821544</v>
      </c>
      <c r="H66" s="208">
        <f t="shared" si="8"/>
        <v>17821544</v>
      </c>
      <c r="I66" s="208">
        <f t="shared" si="8"/>
        <v>11958800</v>
      </c>
      <c r="J66" s="208">
        <f t="shared" si="8"/>
        <v>1065600</v>
      </c>
      <c r="K66" s="208">
        <f t="shared" si="8"/>
        <v>0</v>
      </c>
      <c r="L66" s="208">
        <f t="shared" si="8"/>
        <v>6444700</v>
      </c>
      <c r="M66" s="208">
        <f t="shared" si="8"/>
        <v>1637600</v>
      </c>
      <c r="N66" s="208">
        <f t="shared" si="8"/>
        <v>4717100</v>
      </c>
      <c r="O66" s="208">
        <f t="shared" si="8"/>
        <v>3500000</v>
      </c>
      <c r="P66" s="208">
        <f t="shared" si="8"/>
        <v>185000</v>
      </c>
      <c r="Q66" s="208">
        <f t="shared" si="8"/>
        <v>1727600</v>
      </c>
      <c r="R66" s="208">
        <f t="shared" si="8"/>
        <v>24266244</v>
      </c>
    </row>
    <row r="67" spans="1:18" s="24" customFormat="1" ht="49.5" customHeight="1">
      <c r="A67" s="145" t="s">
        <v>18</v>
      </c>
      <c r="B67" s="146" t="s">
        <v>248</v>
      </c>
      <c r="C67" s="153" t="s">
        <v>241</v>
      </c>
      <c r="D67" s="111" t="s">
        <v>123</v>
      </c>
      <c r="E67" s="107" t="s">
        <v>73</v>
      </c>
      <c r="F67" s="25" t="s">
        <v>249</v>
      </c>
      <c r="G67" s="208">
        <v>17452146</v>
      </c>
      <c r="H67" s="208">
        <v>17452146</v>
      </c>
      <c r="I67" s="208">
        <v>11958800</v>
      </c>
      <c r="J67" s="208">
        <v>1065600</v>
      </c>
      <c r="K67" s="208"/>
      <c r="L67" s="208">
        <v>6444700</v>
      </c>
      <c r="M67" s="208">
        <v>1637600</v>
      </c>
      <c r="N67" s="208">
        <v>4717100</v>
      </c>
      <c r="O67" s="208">
        <v>3500000</v>
      </c>
      <c r="P67" s="208">
        <v>185000</v>
      </c>
      <c r="Q67" s="208">
        <v>1727600</v>
      </c>
      <c r="R67" s="207">
        <f t="shared" si="1"/>
        <v>23896846</v>
      </c>
    </row>
    <row r="68" spans="1:18" s="24" customFormat="1" ht="39.75" customHeight="1">
      <c r="A68" s="145" t="s">
        <v>17</v>
      </c>
      <c r="B68" s="109" t="s">
        <v>250</v>
      </c>
      <c r="C68" s="153" t="s">
        <v>216</v>
      </c>
      <c r="D68" s="107" t="s">
        <v>217</v>
      </c>
      <c r="E68" s="107" t="s">
        <v>73</v>
      </c>
      <c r="F68" s="40" t="s">
        <v>215</v>
      </c>
      <c r="G68" s="208">
        <v>369398</v>
      </c>
      <c r="H68" s="208">
        <v>369398</v>
      </c>
      <c r="I68" s="208"/>
      <c r="J68" s="208"/>
      <c r="K68" s="208"/>
      <c r="L68" s="208"/>
      <c r="M68" s="208"/>
      <c r="N68" s="208"/>
      <c r="O68" s="208"/>
      <c r="P68" s="208"/>
      <c r="Q68" s="208"/>
      <c r="R68" s="207">
        <f t="shared" si="1"/>
        <v>369398</v>
      </c>
    </row>
    <row r="69" spans="1:18" s="24" customFormat="1" ht="0.75" customHeight="1" hidden="1">
      <c r="A69" s="144"/>
      <c r="B69" s="110" t="s">
        <v>114</v>
      </c>
      <c r="C69" s="153" t="s">
        <v>212</v>
      </c>
      <c r="D69" s="110" t="s">
        <v>213</v>
      </c>
      <c r="E69" s="122"/>
      <c r="F69" s="40" t="s">
        <v>61</v>
      </c>
      <c r="G69" s="208">
        <f>G70</f>
        <v>0</v>
      </c>
      <c r="H69" s="208">
        <f aca="true" t="shared" si="9" ref="H69:Q69">H70</f>
        <v>0</v>
      </c>
      <c r="I69" s="208">
        <f t="shared" si="9"/>
        <v>0</v>
      </c>
      <c r="J69" s="208">
        <f t="shared" si="9"/>
        <v>0</v>
      </c>
      <c r="K69" s="208">
        <f t="shared" si="9"/>
        <v>0</v>
      </c>
      <c r="L69" s="208">
        <f t="shared" si="9"/>
        <v>0</v>
      </c>
      <c r="M69" s="208"/>
      <c r="N69" s="208">
        <f t="shared" si="9"/>
        <v>0</v>
      </c>
      <c r="O69" s="208">
        <f t="shared" si="9"/>
        <v>0</v>
      </c>
      <c r="P69" s="208">
        <f t="shared" si="9"/>
        <v>0</v>
      </c>
      <c r="Q69" s="208">
        <f t="shared" si="9"/>
        <v>0</v>
      </c>
      <c r="R69" s="207">
        <f t="shared" si="1"/>
        <v>0</v>
      </c>
    </row>
    <row r="70" spans="1:18" s="24" customFormat="1" ht="40.5" customHeight="1" hidden="1">
      <c r="A70" s="144" t="s">
        <v>20</v>
      </c>
      <c r="B70" s="125" t="s">
        <v>99</v>
      </c>
      <c r="C70" s="153" t="s">
        <v>210</v>
      </c>
      <c r="D70" s="115" t="s">
        <v>211</v>
      </c>
      <c r="E70" s="107" t="s">
        <v>73</v>
      </c>
      <c r="F70" s="40" t="s">
        <v>35</v>
      </c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>
        <f t="shared" si="1"/>
        <v>0</v>
      </c>
    </row>
    <row r="71" spans="1:19" s="24" customFormat="1" ht="52.5" customHeight="1" hidden="1">
      <c r="A71" s="144"/>
      <c r="B71" s="125"/>
      <c r="C71" s="153" t="s">
        <v>218</v>
      </c>
      <c r="D71" s="150" t="s">
        <v>124</v>
      </c>
      <c r="E71" s="151"/>
      <c r="F71" s="152" t="s">
        <v>219</v>
      </c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">
        <f>S72</f>
        <v>0</v>
      </c>
    </row>
    <row r="72" spans="1:18" s="24" customFormat="1" ht="65.25" customHeight="1">
      <c r="A72" s="145" t="s">
        <v>28</v>
      </c>
      <c r="B72" s="109" t="s">
        <v>251</v>
      </c>
      <c r="C72" s="153" t="s">
        <v>220</v>
      </c>
      <c r="D72" s="107" t="s">
        <v>221</v>
      </c>
      <c r="E72" s="107" t="s">
        <v>74</v>
      </c>
      <c r="F72" s="25" t="s">
        <v>222</v>
      </c>
      <c r="G72" s="208">
        <v>1582042</v>
      </c>
      <c r="H72" s="208">
        <v>1582042</v>
      </c>
      <c r="I72" s="208">
        <v>682987</v>
      </c>
      <c r="J72" s="208">
        <v>361797</v>
      </c>
      <c r="K72" s="208"/>
      <c r="L72" s="208">
        <v>400000</v>
      </c>
      <c r="M72" s="208"/>
      <c r="N72" s="208">
        <v>400000</v>
      </c>
      <c r="O72" s="208">
        <v>280000</v>
      </c>
      <c r="P72" s="208">
        <v>16800</v>
      </c>
      <c r="Q72" s="208"/>
      <c r="R72" s="207">
        <f t="shared" si="1"/>
        <v>1982042</v>
      </c>
    </row>
    <row r="73" spans="1:18" s="24" customFormat="1" ht="54" customHeight="1">
      <c r="A73" s="144"/>
      <c r="B73" s="116"/>
      <c r="C73" s="194"/>
      <c r="D73" s="116"/>
      <c r="E73" s="116"/>
      <c r="F73" s="28" t="s">
        <v>322</v>
      </c>
      <c r="G73" s="207">
        <f>G74+G75+G78+G79+G80</f>
        <v>11354979</v>
      </c>
      <c r="H73" s="207">
        <f aca="true" t="shared" si="10" ref="H73:P73">H74+H75+H78+H79+H80</f>
        <v>11354979</v>
      </c>
      <c r="I73" s="207">
        <f t="shared" si="10"/>
        <v>8170042</v>
      </c>
      <c r="J73" s="207">
        <f t="shared" si="10"/>
        <v>144178</v>
      </c>
      <c r="K73" s="207">
        <f t="shared" si="10"/>
        <v>0</v>
      </c>
      <c r="L73" s="207">
        <f t="shared" si="10"/>
        <v>904000</v>
      </c>
      <c r="M73" s="207">
        <f t="shared" si="10"/>
        <v>904000</v>
      </c>
      <c r="N73" s="207">
        <f t="shared" si="10"/>
        <v>0</v>
      </c>
      <c r="O73" s="207">
        <f t="shared" si="10"/>
        <v>0</v>
      </c>
      <c r="P73" s="207">
        <f t="shared" si="10"/>
        <v>0</v>
      </c>
      <c r="Q73" s="207">
        <f>Q74+Q75+Q78+Q79+Q80</f>
        <v>904000</v>
      </c>
      <c r="R73" s="207">
        <f t="shared" si="1"/>
        <v>12258979</v>
      </c>
    </row>
    <row r="74" spans="1:18" s="24" customFormat="1" ht="37.5" customHeight="1">
      <c r="A74" s="144" t="s">
        <v>5</v>
      </c>
      <c r="B74" s="113">
        <v>9610190</v>
      </c>
      <c r="C74" s="195">
        <v>4610160</v>
      </c>
      <c r="D74" s="110" t="s">
        <v>135</v>
      </c>
      <c r="E74" s="107" t="s">
        <v>66</v>
      </c>
      <c r="F74" s="40" t="s">
        <v>32</v>
      </c>
      <c r="G74" s="212">
        <v>4463779</v>
      </c>
      <c r="H74" s="212">
        <v>4463779</v>
      </c>
      <c r="I74" s="208">
        <v>3491042</v>
      </c>
      <c r="J74" s="208">
        <v>58078</v>
      </c>
      <c r="K74" s="208"/>
      <c r="L74" s="208"/>
      <c r="M74" s="208"/>
      <c r="N74" s="208"/>
      <c r="O74" s="208"/>
      <c r="P74" s="208"/>
      <c r="Q74" s="208"/>
      <c r="R74" s="207">
        <f t="shared" si="1"/>
        <v>4463779</v>
      </c>
    </row>
    <row r="75" spans="1:18" s="24" customFormat="1" ht="78.75" customHeight="1">
      <c r="A75" s="144" t="s">
        <v>10</v>
      </c>
      <c r="B75" s="115" t="s">
        <v>87</v>
      </c>
      <c r="C75" s="199" t="s">
        <v>274</v>
      </c>
      <c r="D75" s="107" t="s">
        <v>275</v>
      </c>
      <c r="E75" s="107" t="s">
        <v>73</v>
      </c>
      <c r="F75" s="40" t="s">
        <v>276</v>
      </c>
      <c r="G75" s="213">
        <v>757100</v>
      </c>
      <c r="H75" s="213">
        <v>757100</v>
      </c>
      <c r="I75" s="210"/>
      <c r="J75" s="208"/>
      <c r="K75" s="208"/>
      <c r="L75" s="208">
        <v>250000</v>
      </c>
      <c r="M75" s="208">
        <v>250000</v>
      </c>
      <c r="N75" s="208">
        <f>N76</f>
        <v>0</v>
      </c>
      <c r="O75" s="208">
        <f>O76</f>
        <v>0</v>
      </c>
      <c r="P75" s="208">
        <f>P76</f>
        <v>0</v>
      </c>
      <c r="Q75" s="208">
        <v>250000</v>
      </c>
      <c r="R75" s="207">
        <f aca="true" t="shared" si="11" ref="R75:R80">L75+G75</f>
        <v>1007100</v>
      </c>
    </row>
    <row r="76" spans="1:18" s="24" customFormat="1" ht="78" customHeight="1" hidden="1">
      <c r="A76" s="145" t="s">
        <v>10</v>
      </c>
      <c r="B76" s="159">
        <v>9611060</v>
      </c>
      <c r="C76" s="194" t="s">
        <v>158</v>
      </c>
      <c r="D76" s="117" t="s">
        <v>118</v>
      </c>
      <c r="E76" s="117" t="s">
        <v>68</v>
      </c>
      <c r="F76" s="96" t="s">
        <v>253</v>
      </c>
      <c r="G76" s="214"/>
      <c r="H76" s="214"/>
      <c r="I76" s="211"/>
      <c r="J76" s="209"/>
      <c r="K76" s="209"/>
      <c r="L76" s="209">
        <v>105000</v>
      </c>
      <c r="M76" s="209">
        <v>105000</v>
      </c>
      <c r="N76" s="209"/>
      <c r="O76" s="209"/>
      <c r="P76" s="209"/>
      <c r="Q76" s="209">
        <v>105000</v>
      </c>
      <c r="R76" s="207">
        <f t="shared" si="11"/>
        <v>105000</v>
      </c>
    </row>
    <row r="77" spans="1:18" s="24" customFormat="1" ht="15.75" hidden="1">
      <c r="A77" s="144" t="s">
        <v>141</v>
      </c>
      <c r="B77" s="104"/>
      <c r="C77" s="196"/>
      <c r="D77" s="18"/>
      <c r="E77" s="110"/>
      <c r="F77" s="40"/>
      <c r="G77" s="213"/>
      <c r="H77" s="213"/>
      <c r="I77" s="215"/>
      <c r="J77" s="208"/>
      <c r="K77" s="208"/>
      <c r="L77" s="208"/>
      <c r="M77" s="208"/>
      <c r="N77" s="208"/>
      <c r="O77" s="208"/>
      <c r="P77" s="208"/>
      <c r="Q77" s="208"/>
      <c r="R77" s="207">
        <f t="shared" si="11"/>
        <v>0</v>
      </c>
    </row>
    <row r="78" spans="1:18" s="24" customFormat="1" ht="45.75" customHeight="1">
      <c r="A78" s="144"/>
      <c r="B78" s="192"/>
      <c r="C78" s="153" t="s">
        <v>236</v>
      </c>
      <c r="D78" s="110" t="s">
        <v>237</v>
      </c>
      <c r="E78" s="110" t="s">
        <v>73</v>
      </c>
      <c r="F78" s="40" t="s">
        <v>315</v>
      </c>
      <c r="G78" s="213">
        <v>5724100</v>
      </c>
      <c r="H78" s="213">
        <v>5724100</v>
      </c>
      <c r="I78" s="213">
        <v>4392000</v>
      </c>
      <c r="J78" s="213">
        <v>86100</v>
      </c>
      <c r="K78" s="213"/>
      <c r="L78" s="213">
        <v>654000</v>
      </c>
      <c r="M78" s="213">
        <v>654000</v>
      </c>
      <c r="N78" s="213"/>
      <c r="O78" s="213"/>
      <c r="P78" s="213"/>
      <c r="Q78" s="213">
        <v>654000</v>
      </c>
      <c r="R78" s="207">
        <f t="shared" si="11"/>
        <v>6378100</v>
      </c>
    </row>
    <row r="79" spans="1:18" s="24" customFormat="1" ht="36" customHeight="1">
      <c r="A79" s="144"/>
      <c r="B79" s="192"/>
      <c r="C79" s="202" t="s">
        <v>232</v>
      </c>
      <c r="D79" s="110" t="s">
        <v>233</v>
      </c>
      <c r="E79" s="114" t="s">
        <v>75</v>
      </c>
      <c r="F79" s="40" t="s">
        <v>252</v>
      </c>
      <c r="G79" s="213">
        <v>350000</v>
      </c>
      <c r="H79" s="213">
        <v>350000</v>
      </c>
      <c r="I79" s="213">
        <v>287000</v>
      </c>
      <c r="J79" s="213"/>
      <c r="K79" s="213"/>
      <c r="L79" s="213"/>
      <c r="M79" s="213"/>
      <c r="N79" s="213"/>
      <c r="O79" s="213"/>
      <c r="P79" s="213"/>
      <c r="Q79" s="213"/>
      <c r="R79" s="207">
        <f t="shared" si="11"/>
        <v>350000</v>
      </c>
    </row>
    <row r="80" spans="1:18" s="24" customFormat="1" ht="33" customHeight="1">
      <c r="A80" s="144"/>
      <c r="B80" s="192"/>
      <c r="C80" s="153" t="s">
        <v>210</v>
      </c>
      <c r="D80" s="115" t="s">
        <v>211</v>
      </c>
      <c r="E80" s="107" t="s">
        <v>73</v>
      </c>
      <c r="F80" s="40" t="s">
        <v>35</v>
      </c>
      <c r="G80" s="216">
        <v>60000</v>
      </c>
      <c r="H80" s="216">
        <v>60000</v>
      </c>
      <c r="I80" s="217"/>
      <c r="J80" s="217"/>
      <c r="K80" s="217"/>
      <c r="L80" s="217"/>
      <c r="M80" s="217"/>
      <c r="N80" s="217"/>
      <c r="O80" s="217"/>
      <c r="P80" s="217"/>
      <c r="Q80" s="217"/>
      <c r="R80" s="207">
        <f t="shared" si="11"/>
        <v>60000</v>
      </c>
    </row>
    <row r="81" spans="1:19" s="24" customFormat="1" ht="53.25" customHeight="1">
      <c r="A81" s="144"/>
      <c r="B81" s="118"/>
      <c r="C81" s="194"/>
      <c r="D81" s="118"/>
      <c r="E81" s="118"/>
      <c r="F81" s="105" t="s">
        <v>320</v>
      </c>
      <c r="G81" s="218">
        <f>G82</f>
        <v>12717205</v>
      </c>
      <c r="H81" s="218">
        <f aca="true" t="shared" si="12" ref="H81:Q81">H82</f>
        <v>12717205</v>
      </c>
      <c r="I81" s="207">
        <f t="shared" si="12"/>
        <v>9228471</v>
      </c>
      <c r="J81" s="207">
        <f t="shared" si="12"/>
        <v>242659</v>
      </c>
      <c r="K81" s="207">
        <f t="shared" si="12"/>
        <v>0</v>
      </c>
      <c r="L81" s="207">
        <f t="shared" si="12"/>
        <v>0</v>
      </c>
      <c r="M81" s="207"/>
      <c r="N81" s="207">
        <f t="shared" si="12"/>
        <v>0</v>
      </c>
      <c r="O81" s="207">
        <f t="shared" si="12"/>
        <v>0</v>
      </c>
      <c r="P81" s="207">
        <f t="shared" si="12"/>
        <v>0</v>
      </c>
      <c r="Q81" s="207">
        <f t="shared" si="12"/>
        <v>0</v>
      </c>
      <c r="R81" s="207">
        <f t="shared" si="1"/>
        <v>12717205</v>
      </c>
      <c r="S81" s="29">
        <f>S82</f>
        <v>0</v>
      </c>
    </row>
    <row r="82" spans="1:18" s="24" customFormat="1" ht="37.5" customHeight="1">
      <c r="A82" s="144" t="s">
        <v>5</v>
      </c>
      <c r="B82" s="113">
        <v>9610190</v>
      </c>
      <c r="C82" s="195">
        <v>4610160</v>
      </c>
      <c r="D82" s="110" t="s">
        <v>135</v>
      </c>
      <c r="E82" s="107" t="s">
        <v>66</v>
      </c>
      <c r="F82" s="40" t="s">
        <v>32</v>
      </c>
      <c r="G82" s="208">
        <v>12717205</v>
      </c>
      <c r="H82" s="208">
        <v>12717205</v>
      </c>
      <c r="I82" s="208">
        <v>9228471</v>
      </c>
      <c r="J82" s="208">
        <v>242659</v>
      </c>
      <c r="K82" s="208"/>
      <c r="L82" s="208"/>
      <c r="M82" s="208"/>
      <c r="N82" s="208"/>
      <c r="O82" s="208"/>
      <c r="P82" s="208"/>
      <c r="Q82" s="208"/>
      <c r="R82" s="207">
        <f t="shared" si="1"/>
        <v>12717205</v>
      </c>
    </row>
    <row r="83" spans="1:18" s="24" customFormat="1" ht="59.25" customHeight="1">
      <c r="A83" s="144"/>
      <c r="B83" s="140"/>
      <c r="C83" s="194"/>
      <c r="D83" s="140"/>
      <c r="E83" s="116"/>
      <c r="F83" s="28" t="s">
        <v>3</v>
      </c>
      <c r="G83" s="207">
        <f>G84+G87+G88+G91+G100</f>
        <v>74747173</v>
      </c>
      <c r="H83" s="207">
        <f>H84+H87+H88+H91+H100</f>
        <v>7128143</v>
      </c>
      <c r="I83" s="207">
        <f>I84+I87+I88+I91+I100</f>
        <v>5643098</v>
      </c>
      <c r="J83" s="207">
        <f>J84+J87+J88+J91+J100</f>
        <v>86628</v>
      </c>
      <c r="K83" s="207">
        <f>K84+K87+K88+K91+K100</f>
        <v>67619030</v>
      </c>
      <c r="L83" s="207">
        <f aca="true" t="shared" si="13" ref="L83:Q83">L84+L87+L88+L91+L100+L103</f>
        <v>108509653</v>
      </c>
      <c r="M83" s="207">
        <f t="shared" si="13"/>
        <v>98509653</v>
      </c>
      <c r="N83" s="207">
        <f t="shared" si="13"/>
        <v>0</v>
      </c>
      <c r="O83" s="207">
        <f t="shared" si="13"/>
        <v>0</v>
      </c>
      <c r="P83" s="207">
        <f t="shared" si="13"/>
        <v>0</v>
      </c>
      <c r="Q83" s="207">
        <f t="shared" si="13"/>
        <v>108509653</v>
      </c>
      <c r="R83" s="207">
        <f>R84+R86+R91+R97+R99+R102+R103</f>
        <v>183256826</v>
      </c>
    </row>
    <row r="84" spans="1:18" s="24" customFormat="1" ht="43.5" customHeight="1">
      <c r="A84" s="144" t="s">
        <v>5</v>
      </c>
      <c r="B84" s="113">
        <v>9610190</v>
      </c>
      <c r="C84" s="195">
        <v>4610160</v>
      </c>
      <c r="D84" s="110" t="s">
        <v>135</v>
      </c>
      <c r="E84" s="114" t="s">
        <v>66</v>
      </c>
      <c r="F84" s="40" t="s">
        <v>32</v>
      </c>
      <c r="G84" s="208">
        <v>7128143</v>
      </c>
      <c r="H84" s="208">
        <v>7128143</v>
      </c>
      <c r="I84" s="208">
        <v>5643098</v>
      </c>
      <c r="J84" s="208">
        <v>86628</v>
      </c>
      <c r="K84" s="208"/>
      <c r="L84" s="208"/>
      <c r="M84" s="208"/>
      <c r="N84" s="208"/>
      <c r="O84" s="208"/>
      <c r="P84" s="208"/>
      <c r="Q84" s="208"/>
      <c r="R84" s="207">
        <f t="shared" si="1"/>
        <v>7128143</v>
      </c>
    </row>
    <row r="85" spans="1:18" s="24" customFormat="1" ht="43.5" customHeight="1" hidden="1">
      <c r="A85" s="144"/>
      <c r="B85" s="110"/>
      <c r="C85" s="194"/>
      <c r="D85" s="110"/>
      <c r="E85" s="114"/>
      <c r="F85" s="40"/>
      <c r="G85" s="212">
        <f>'2.1'!E75</f>
        <v>0</v>
      </c>
      <c r="H85" s="208"/>
      <c r="I85" s="208">
        <f>'2.1'!F75</f>
        <v>0</v>
      </c>
      <c r="J85" s="208">
        <f>'2.1'!G75</f>
        <v>0</v>
      </c>
      <c r="K85" s="208"/>
      <c r="L85" s="208"/>
      <c r="M85" s="208"/>
      <c r="N85" s="208"/>
      <c r="O85" s="208"/>
      <c r="P85" s="208"/>
      <c r="Q85" s="208"/>
      <c r="R85" s="207">
        <f t="shared" si="1"/>
        <v>0</v>
      </c>
    </row>
    <row r="86" spans="1:18" s="24" customFormat="1" ht="43.5" customHeight="1" hidden="1">
      <c r="A86" s="144"/>
      <c r="B86" s="117"/>
      <c r="C86" s="153" t="s">
        <v>195</v>
      </c>
      <c r="D86" s="110" t="s">
        <v>128</v>
      </c>
      <c r="E86" s="147"/>
      <c r="F86" s="106" t="s">
        <v>196</v>
      </c>
      <c r="G86" s="219">
        <f aca="true" t="shared" si="14" ref="G86:Q86">G87+G88</f>
        <v>2490600</v>
      </c>
      <c r="H86" s="219">
        <f t="shared" si="14"/>
        <v>0</v>
      </c>
      <c r="I86" s="219">
        <f t="shared" si="14"/>
        <v>0</v>
      </c>
      <c r="J86" s="219">
        <f t="shared" si="14"/>
        <v>0</v>
      </c>
      <c r="K86" s="219">
        <f t="shared" si="14"/>
        <v>2490600</v>
      </c>
      <c r="L86" s="220">
        <f t="shared" si="14"/>
        <v>60381733</v>
      </c>
      <c r="M86" s="220">
        <f t="shared" si="14"/>
        <v>60381733</v>
      </c>
      <c r="N86" s="221">
        <f t="shared" si="14"/>
        <v>0</v>
      </c>
      <c r="O86" s="221">
        <f t="shared" si="14"/>
        <v>0</v>
      </c>
      <c r="P86" s="221">
        <f t="shared" si="14"/>
        <v>0</v>
      </c>
      <c r="Q86" s="220">
        <f t="shared" si="14"/>
        <v>60381733</v>
      </c>
      <c r="R86" s="207">
        <f t="shared" si="1"/>
        <v>62872333</v>
      </c>
    </row>
    <row r="87" spans="1:18" s="24" customFormat="1" ht="50.25" customHeight="1">
      <c r="A87" s="145" t="s">
        <v>194</v>
      </c>
      <c r="B87" s="148" t="s">
        <v>256</v>
      </c>
      <c r="C87" s="153" t="s">
        <v>197</v>
      </c>
      <c r="D87" s="110" t="s">
        <v>198</v>
      </c>
      <c r="E87" s="187" t="s">
        <v>78</v>
      </c>
      <c r="F87" s="40" t="s">
        <v>199</v>
      </c>
      <c r="G87" s="222">
        <v>2490600</v>
      </c>
      <c r="H87" s="208">
        <f aca="true" t="shared" si="15" ref="H87:P87">H88</f>
        <v>0</v>
      </c>
      <c r="I87" s="208">
        <f t="shared" si="15"/>
        <v>0</v>
      </c>
      <c r="J87" s="208">
        <f t="shared" si="15"/>
        <v>0</v>
      </c>
      <c r="K87" s="208">
        <v>2490600</v>
      </c>
      <c r="L87" s="223">
        <v>42235400</v>
      </c>
      <c r="M87" s="208">
        <v>42235400</v>
      </c>
      <c r="N87" s="209">
        <f t="shared" si="15"/>
        <v>0</v>
      </c>
      <c r="O87" s="209">
        <f t="shared" si="15"/>
        <v>0</v>
      </c>
      <c r="P87" s="209">
        <f t="shared" si="15"/>
        <v>0</v>
      </c>
      <c r="Q87" s="208">
        <v>42235400</v>
      </c>
      <c r="R87" s="207">
        <f t="shared" si="1"/>
        <v>44726000</v>
      </c>
    </row>
    <row r="88" spans="1:18" s="24" customFormat="1" ht="45" customHeight="1">
      <c r="A88" s="145"/>
      <c r="B88" s="109"/>
      <c r="C88" s="153" t="s">
        <v>200</v>
      </c>
      <c r="D88" s="115" t="s">
        <v>201</v>
      </c>
      <c r="E88" s="107" t="s">
        <v>78</v>
      </c>
      <c r="F88" s="193" t="s">
        <v>202</v>
      </c>
      <c r="G88" s="208">
        <f>'2.1'!E84</f>
        <v>0</v>
      </c>
      <c r="H88" s="208"/>
      <c r="I88" s="208">
        <f>'2.1'!F84</f>
        <v>0</v>
      </c>
      <c r="J88" s="208">
        <f>'2.1'!G84</f>
        <v>0</v>
      </c>
      <c r="K88" s="208"/>
      <c r="L88" s="208">
        <v>18146333</v>
      </c>
      <c r="M88" s="208">
        <v>18146333</v>
      </c>
      <c r="N88" s="208"/>
      <c r="O88" s="208"/>
      <c r="P88" s="208"/>
      <c r="Q88" s="208">
        <v>18146333</v>
      </c>
      <c r="R88" s="208">
        <f t="shared" si="1"/>
        <v>18146333</v>
      </c>
    </row>
    <row r="89" spans="1:18" s="24" customFormat="1" ht="0.75" customHeight="1">
      <c r="A89" s="144"/>
      <c r="B89" s="107"/>
      <c r="C89" s="196"/>
      <c r="D89" s="107"/>
      <c r="E89" s="107"/>
      <c r="F89" s="25"/>
      <c r="G89" s="208">
        <f>'2.1'!E76</f>
        <v>0</v>
      </c>
      <c r="H89" s="208"/>
      <c r="I89" s="208">
        <f>'2.1'!F76</f>
        <v>0</v>
      </c>
      <c r="J89" s="208">
        <f>'2.1'!G76</f>
        <v>0</v>
      </c>
      <c r="K89" s="208"/>
      <c r="L89" s="208">
        <f>'2.1'!H76</f>
        <v>0</v>
      </c>
      <c r="M89" s="208"/>
      <c r="N89" s="208">
        <f>'2.1'!I76</f>
        <v>0</v>
      </c>
      <c r="O89" s="208">
        <f>'2.1'!J76</f>
        <v>0</v>
      </c>
      <c r="P89" s="208">
        <f>'2.1'!K76</f>
        <v>0</v>
      </c>
      <c r="Q89" s="208">
        <f>'2.1'!L76</f>
        <v>0</v>
      </c>
      <c r="R89" s="207">
        <f t="shared" si="1"/>
        <v>0</v>
      </c>
    </row>
    <row r="90" spans="1:18" s="24" customFormat="1" ht="48.75" customHeight="1" hidden="1">
      <c r="A90" s="144"/>
      <c r="B90" s="107"/>
      <c r="C90" s="196"/>
      <c r="D90" s="107"/>
      <c r="E90" s="107"/>
      <c r="F90" s="25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7">
        <f t="shared" si="1"/>
        <v>0</v>
      </c>
    </row>
    <row r="91" spans="1:18" s="24" customFormat="1" ht="42" customHeight="1">
      <c r="A91" s="144" t="s">
        <v>150</v>
      </c>
      <c r="B91" s="107" t="s">
        <v>100</v>
      </c>
      <c r="C91" s="153" t="s">
        <v>203</v>
      </c>
      <c r="D91" s="107" t="s">
        <v>131</v>
      </c>
      <c r="E91" s="107" t="s">
        <v>78</v>
      </c>
      <c r="F91" s="25" t="s">
        <v>204</v>
      </c>
      <c r="G91" s="208">
        <v>65128430</v>
      </c>
      <c r="H91" s="208"/>
      <c r="I91" s="208"/>
      <c r="J91" s="208"/>
      <c r="K91" s="208">
        <v>65128430</v>
      </c>
      <c r="L91" s="208">
        <v>3127920</v>
      </c>
      <c r="M91" s="208">
        <v>3127920</v>
      </c>
      <c r="N91" s="208">
        <f>'2.1'!I77</f>
        <v>0</v>
      </c>
      <c r="O91" s="208">
        <f>'2.1'!J77</f>
        <v>0</v>
      </c>
      <c r="P91" s="208">
        <f>'2.1'!K77</f>
        <v>0</v>
      </c>
      <c r="Q91" s="208">
        <v>3127920</v>
      </c>
      <c r="R91" s="207">
        <f t="shared" si="1"/>
        <v>68256350</v>
      </c>
    </row>
    <row r="92" spans="1:18" s="24" customFormat="1" ht="51" hidden="1">
      <c r="A92" s="144" t="s">
        <v>142</v>
      </c>
      <c r="B92" s="107"/>
      <c r="C92" s="194"/>
      <c r="D92" s="107" t="s">
        <v>38</v>
      </c>
      <c r="E92" s="107"/>
      <c r="F92" s="25" t="s">
        <v>46</v>
      </c>
      <c r="G92" s="208">
        <f>'2.1'!E78</f>
        <v>0</v>
      </c>
      <c r="H92" s="208"/>
      <c r="I92" s="208">
        <f>'2.1'!F78</f>
        <v>0</v>
      </c>
      <c r="J92" s="208">
        <f>'2.1'!G78</f>
        <v>0</v>
      </c>
      <c r="K92" s="208"/>
      <c r="L92" s="208">
        <f>'2.1'!H78</f>
        <v>0</v>
      </c>
      <c r="M92" s="208"/>
      <c r="N92" s="208">
        <f>'2.1'!I78</f>
        <v>0</v>
      </c>
      <c r="O92" s="208">
        <f>'2.1'!J78</f>
        <v>0</v>
      </c>
      <c r="P92" s="208">
        <f>'2.1'!K78</f>
        <v>0</v>
      </c>
      <c r="Q92" s="208">
        <f>'2.1'!L78</f>
        <v>0</v>
      </c>
      <c r="R92" s="207">
        <f t="shared" si="1"/>
        <v>0</v>
      </c>
    </row>
    <row r="93" spans="1:18" s="24" customFormat="1" ht="89.25" hidden="1">
      <c r="A93" s="144" t="s">
        <v>143</v>
      </c>
      <c r="B93" s="107"/>
      <c r="C93" s="194"/>
      <c r="D93" s="107" t="s">
        <v>39</v>
      </c>
      <c r="E93" s="107"/>
      <c r="F93" s="25" t="s">
        <v>47</v>
      </c>
      <c r="G93" s="208">
        <f>'2.1'!E79</f>
        <v>0</v>
      </c>
      <c r="H93" s="208"/>
      <c r="I93" s="208">
        <f>'2.1'!F79</f>
        <v>0</v>
      </c>
      <c r="J93" s="208">
        <f>'2.1'!G79</f>
        <v>0</v>
      </c>
      <c r="K93" s="208"/>
      <c r="L93" s="208">
        <f>'2.1'!H79</f>
        <v>0</v>
      </c>
      <c r="M93" s="208"/>
      <c r="N93" s="208">
        <f>'2.1'!I79</f>
        <v>0</v>
      </c>
      <c r="O93" s="208">
        <f>'2.1'!J79</f>
        <v>0</v>
      </c>
      <c r="P93" s="208">
        <f>'2.1'!K79</f>
        <v>0</v>
      </c>
      <c r="Q93" s="208">
        <f>'2.1'!L79</f>
        <v>0</v>
      </c>
      <c r="R93" s="207">
        <f t="shared" si="1"/>
        <v>0</v>
      </c>
    </row>
    <row r="94" spans="1:18" s="24" customFormat="1" ht="76.5" hidden="1">
      <c r="A94" s="144" t="s">
        <v>144</v>
      </c>
      <c r="B94" s="107"/>
      <c r="C94" s="194"/>
      <c r="D94" s="107" t="s">
        <v>31</v>
      </c>
      <c r="E94" s="107"/>
      <c r="F94" s="25" t="s">
        <v>48</v>
      </c>
      <c r="G94" s="208">
        <f>'2.1'!E80</f>
        <v>0</v>
      </c>
      <c r="H94" s="208"/>
      <c r="I94" s="208">
        <f>'2.1'!F80</f>
        <v>0</v>
      </c>
      <c r="J94" s="208">
        <f>'2.1'!G80</f>
        <v>0</v>
      </c>
      <c r="K94" s="208"/>
      <c r="L94" s="208">
        <f>'2.1'!H80</f>
        <v>0</v>
      </c>
      <c r="M94" s="208"/>
      <c r="N94" s="208">
        <f>'2.1'!I80</f>
        <v>0</v>
      </c>
      <c r="O94" s="208">
        <f>'2.1'!J80</f>
        <v>0</v>
      </c>
      <c r="P94" s="208">
        <f>'2.1'!K80</f>
        <v>0</v>
      </c>
      <c r="Q94" s="208">
        <f>'2.1'!L80</f>
        <v>0</v>
      </c>
      <c r="R94" s="207">
        <f t="shared" si="1"/>
        <v>0</v>
      </c>
    </row>
    <row r="95" spans="1:18" s="24" customFormat="1" ht="63.75" hidden="1">
      <c r="A95" s="144" t="s">
        <v>145</v>
      </c>
      <c r="B95" s="107"/>
      <c r="C95" s="194"/>
      <c r="D95" s="107" t="s">
        <v>31</v>
      </c>
      <c r="E95" s="107"/>
      <c r="F95" s="25" t="s">
        <v>49</v>
      </c>
      <c r="G95" s="208">
        <f>'2.1'!E81</f>
        <v>0</v>
      </c>
      <c r="H95" s="208"/>
      <c r="I95" s="208">
        <f>'2.1'!F81</f>
        <v>0</v>
      </c>
      <c r="J95" s="208">
        <f>'2.1'!G81</f>
        <v>0</v>
      </c>
      <c r="K95" s="208"/>
      <c r="L95" s="208">
        <f>'2.1'!H81</f>
        <v>0</v>
      </c>
      <c r="M95" s="208"/>
      <c r="N95" s="208">
        <f>'2.1'!I81</f>
        <v>0</v>
      </c>
      <c r="O95" s="208">
        <f>'2.1'!J81</f>
        <v>0</v>
      </c>
      <c r="P95" s="208">
        <f>'2.1'!K81</f>
        <v>0</v>
      </c>
      <c r="Q95" s="208">
        <f>'2.1'!L81</f>
        <v>0</v>
      </c>
      <c r="R95" s="207">
        <f t="shared" si="1"/>
        <v>0</v>
      </c>
    </row>
    <row r="96" spans="1:18" s="24" customFormat="1" ht="105" hidden="1">
      <c r="A96" s="144" t="s">
        <v>146</v>
      </c>
      <c r="B96" s="111"/>
      <c r="C96" s="194"/>
      <c r="D96" s="111" t="s">
        <v>31</v>
      </c>
      <c r="E96" s="124"/>
      <c r="F96" s="138" t="s">
        <v>50</v>
      </c>
      <c r="G96" s="208">
        <f>'2.1'!E82</f>
        <v>0</v>
      </c>
      <c r="H96" s="208"/>
      <c r="I96" s="208">
        <f>'2.1'!F82</f>
        <v>0</v>
      </c>
      <c r="J96" s="208">
        <f>'2.1'!G82</f>
        <v>0</v>
      </c>
      <c r="K96" s="208"/>
      <c r="L96" s="208">
        <f>'2.1'!H82</f>
        <v>0</v>
      </c>
      <c r="M96" s="208"/>
      <c r="N96" s="208">
        <f>'2.1'!I82</f>
        <v>0</v>
      </c>
      <c r="O96" s="208">
        <f>'2.1'!J82</f>
        <v>0</v>
      </c>
      <c r="P96" s="208">
        <f>'2.1'!K82</f>
        <v>0</v>
      </c>
      <c r="Q96" s="208">
        <f>'2.1'!L82</f>
        <v>0</v>
      </c>
      <c r="R96" s="207">
        <f t="shared" si="1"/>
        <v>0</v>
      </c>
    </row>
    <row r="97" spans="1:18" s="24" customFormat="1" ht="51.75" customHeight="1" hidden="1">
      <c r="A97" s="144" t="s">
        <v>150</v>
      </c>
      <c r="B97" s="110" t="s">
        <v>100</v>
      </c>
      <c r="C97" s="153" t="s">
        <v>203</v>
      </c>
      <c r="D97" s="110" t="s">
        <v>131</v>
      </c>
      <c r="E97" s="110" t="s">
        <v>78</v>
      </c>
      <c r="F97" s="25" t="s">
        <v>204</v>
      </c>
      <c r="G97" s="210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7">
        <f t="shared" si="1"/>
        <v>0</v>
      </c>
    </row>
    <row r="98" spans="1:18" s="24" customFormat="1" ht="0.75" customHeight="1" hidden="1">
      <c r="A98" s="144" t="s">
        <v>150</v>
      </c>
      <c r="B98" s="110" t="s">
        <v>100</v>
      </c>
      <c r="C98" s="194"/>
      <c r="D98" s="110" t="s">
        <v>129</v>
      </c>
      <c r="E98" s="110" t="s">
        <v>78</v>
      </c>
      <c r="F98" s="40" t="s">
        <v>130</v>
      </c>
      <c r="G98" s="210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7">
        <f t="shared" si="1"/>
        <v>0</v>
      </c>
    </row>
    <row r="99" spans="1:18" s="24" customFormat="1" ht="35.25" customHeight="1" hidden="1">
      <c r="A99" s="144"/>
      <c r="B99" s="110"/>
      <c r="C99" s="194" t="s">
        <v>207</v>
      </c>
      <c r="D99" s="110" t="s">
        <v>208</v>
      </c>
      <c r="E99" s="141"/>
      <c r="F99" s="40" t="s">
        <v>209</v>
      </c>
      <c r="G99" s="210">
        <f aca="true" t="shared" si="16" ref="G99:Q99">G100</f>
        <v>0</v>
      </c>
      <c r="H99" s="210">
        <f t="shared" si="16"/>
        <v>0</v>
      </c>
      <c r="I99" s="210">
        <f t="shared" si="16"/>
        <v>0</v>
      </c>
      <c r="J99" s="210">
        <f t="shared" si="16"/>
        <v>0</v>
      </c>
      <c r="K99" s="210">
        <f t="shared" si="16"/>
        <v>0</v>
      </c>
      <c r="L99" s="210">
        <f t="shared" si="16"/>
        <v>10000000</v>
      </c>
      <c r="M99" s="210"/>
      <c r="N99" s="210">
        <f t="shared" si="16"/>
        <v>0</v>
      </c>
      <c r="O99" s="210">
        <f t="shared" si="16"/>
        <v>0</v>
      </c>
      <c r="P99" s="210">
        <f t="shared" si="16"/>
        <v>0</v>
      </c>
      <c r="Q99" s="210">
        <f t="shared" si="16"/>
        <v>10000000</v>
      </c>
      <c r="R99" s="207">
        <f t="shared" si="1"/>
        <v>10000000</v>
      </c>
    </row>
    <row r="100" spans="1:18" s="24" customFormat="1" ht="118.5" customHeight="1">
      <c r="A100" s="145" t="s">
        <v>31</v>
      </c>
      <c r="B100" s="117" t="s">
        <v>101</v>
      </c>
      <c r="C100" s="153" t="s">
        <v>205</v>
      </c>
      <c r="D100" s="110" t="s">
        <v>206</v>
      </c>
      <c r="E100" s="141" t="s">
        <v>79</v>
      </c>
      <c r="F100" s="40" t="s">
        <v>255</v>
      </c>
      <c r="G100" s="210">
        <f>G101</f>
        <v>0</v>
      </c>
      <c r="H100" s="208">
        <f>H101</f>
        <v>0</v>
      </c>
      <c r="I100" s="208">
        <f>I101</f>
        <v>0</v>
      </c>
      <c r="J100" s="208">
        <f>J101</f>
        <v>0</v>
      </c>
      <c r="K100" s="208">
        <f>K101</f>
        <v>0</v>
      </c>
      <c r="L100" s="208">
        <v>10000000</v>
      </c>
      <c r="M100" s="209"/>
      <c r="N100" s="209"/>
      <c r="O100" s="209">
        <f>O101</f>
        <v>0</v>
      </c>
      <c r="P100" s="209">
        <f>P101</f>
        <v>0</v>
      </c>
      <c r="Q100" s="208">
        <v>10000000</v>
      </c>
      <c r="R100" s="207">
        <f t="shared" si="1"/>
        <v>10000000</v>
      </c>
    </row>
    <row r="101" spans="1:18" s="24" customFormat="1" ht="0.75" customHeight="1">
      <c r="A101" s="144"/>
      <c r="B101" s="110"/>
      <c r="C101" s="196"/>
      <c r="D101" s="110"/>
      <c r="E101" s="110"/>
      <c r="F101" s="108"/>
      <c r="G101" s="210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7">
        <f>L101+G101</f>
        <v>0</v>
      </c>
    </row>
    <row r="102" spans="1:18" s="24" customFormat="1" ht="45" customHeight="1" hidden="1">
      <c r="A102" s="144"/>
      <c r="B102" s="144"/>
      <c r="C102" s="153" t="s">
        <v>180</v>
      </c>
      <c r="D102" s="110" t="s">
        <v>181</v>
      </c>
      <c r="E102" s="110" t="s">
        <v>171</v>
      </c>
      <c r="F102" s="40" t="s">
        <v>182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07">
        <f t="shared" si="1"/>
        <v>0</v>
      </c>
    </row>
    <row r="103" spans="1:18" s="24" customFormat="1" ht="42" customHeight="1">
      <c r="A103" s="144" t="s">
        <v>29</v>
      </c>
      <c r="B103" s="110" t="s">
        <v>106</v>
      </c>
      <c r="C103" s="153" t="s">
        <v>260</v>
      </c>
      <c r="D103" s="110" t="s">
        <v>261</v>
      </c>
      <c r="E103" s="110"/>
      <c r="F103" s="40" t="s">
        <v>262</v>
      </c>
      <c r="G103" s="224">
        <f>'2.1'!E85</f>
        <v>0</v>
      </c>
      <c r="H103" s="224"/>
      <c r="I103" s="224">
        <f>'2.1'!F85</f>
        <v>0</v>
      </c>
      <c r="J103" s="224">
        <f>'2.1'!G85</f>
        <v>0</v>
      </c>
      <c r="K103" s="224"/>
      <c r="L103" s="224">
        <v>35000000</v>
      </c>
      <c r="M103" s="224">
        <v>35000000</v>
      </c>
      <c r="N103" s="224"/>
      <c r="O103" s="224"/>
      <c r="P103" s="224"/>
      <c r="Q103" s="224">
        <v>35000000</v>
      </c>
      <c r="R103" s="207">
        <f t="shared" si="1"/>
        <v>35000000</v>
      </c>
    </row>
    <row r="104" spans="1:18" s="24" customFormat="1" ht="39.75" customHeight="1">
      <c r="A104" s="144"/>
      <c r="B104" s="118"/>
      <c r="C104" s="196"/>
      <c r="D104" s="118"/>
      <c r="E104" s="118"/>
      <c r="F104" s="105" t="s">
        <v>323</v>
      </c>
      <c r="G104" s="207">
        <f>G105+G107+G108+G110+G111</f>
        <v>122264267</v>
      </c>
      <c r="H104" s="207">
        <f aca="true" t="shared" si="17" ref="H104:Q104">H105+H107+H108+H110+H111</f>
        <v>122264267</v>
      </c>
      <c r="I104" s="207">
        <f t="shared" si="17"/>
        <v>94161372</v>
      </c>
      <c r="J104" s="207">
        <f t="shared" si="17"/>
        <v>2980393</v>
      </c>
      <c r="K104" s="207">
        <f t="shared" si="17"/>
        <v>0</v>
      </c>
      <c r="L104" s="207">
        <f t="shared" si="17"/>
        <v>11869120</v>
      </c>
      <c r="M104" s="207">
        <f t="shared" si="17"/>
        <v>1299300</v>
      </c>
      <c r="N104" s="207">
        <f t="shared" si="17"/>
        <v>10389620</v>
      </c>
      <c r="O104" s="207">
        <f t="shared" si="17"/>
        <v>7257307</v>
      </c>
      <c r="P104" s="207">
        <f t="shared" si="17"/>
        <v>126400</v>
      </c>
      <c r="Q104" s="207">
        <f t="shared" si="17"/>
        <v>1479500</v>
      </c>
      <c r="R104" s="207">
        <f>R105+R107+R108+R109</f>
        <v>134133387</v>
      </c>
    </row>
    <row r="105" spans="1:18" s="24" customFormat="1" ht="54.75" customHeight="1">
      <c r="A105" s="144" t="s">
        <v>5</v>
      </c>
      <c r="B105" s="113">
        <v>9610190</v>
      </c>
      <c r="C105" s="195">
        <v>4610160</v>
      </c>
      <c r="D105" s="110" t="s">
        <v>135</v>
      </c>
      <c r="E105" s="107" t="s">
        <v>66</v>
      </c>
      <c r="F105" s="40" t="s">
        <v>32</v>
      </c>
      <c r="G105" s="208">
        <v>2101067</v>
      </c>
      <c r="H105" s="208">
        <v>2101067</v>
      </c>
      <c r="I105" s="208">
        <v>1655571</v>
      </c>
      <c r="J105" s="208">
        <v>68741</v>
      </c>
      <c r="K105" s="208"/>
      <c r="L105" s="208"/>
      <c r="M105" s="208"/>
      <c r="N105" s="208"/>
      <c r="O105" s="208"/>
      <c r="P105" s="208"/>
      <c r="Q105" s="208"/>
      <c r="R105" s="207">
        <f>L105+G105</f>
        <v>2101067</v>
      </c>
    </row>
    <row r="106" spans="3:18" s="24" customFormat="1" ht="32.25" customHeight="1" hidden="1">
      <c r="C106" s="197"/>
      <c r="F106" s="25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>
        <f>L106+G106</f>
        <v>0</v>
      </c>
    </row>
    <row r="107" spans="1:18" s="24" customFormat="1" ht="47.25" customHeight="1">
      <c r="A107" s="144" t="s">
        <v>152</v>
      </c>
      <c r="B107" s="107" t="s">
        <v>103</v>
      </c>
      <c r="C107" s="153" t="s">
        <v>183</v>
      </c>
      <c r="D107" s="107" t="s">
        <v>132</v>
      </c>
      <c r="E107" s="107" t="s">
        <v>80</v>
      </c>
      <c r="F107" s="25" t="s">
        <v>184</v>
      </c>
      <c r="G107" s="208">
        <v>20749918</v>
      </c>
      <c r="H107" s="208">
        <v>20749918</v>
      </c>
      <c r="I107" s="208">
        <v>14157812</v>
      </c>
      <c r="J107" s="208">
        <v>1004187</v>
      </c>
      <c r="K107" s="208"/>
      <c r="L107" s="208">
        <v>837820</v>
      </c>
      <c r="M107" s="208">
        <v>690400</v>
      </c>
      <c r="N107" s="208">
        <v>47420</v>
      </c>
      <c r="O107" s="208"/>
      <c r="P107" s="208"/>
      <c r="Q107" s="208">
        <v>790400</v>
      </c>
      <c r="R107" s="208">
        <f aca="true" t="shared" si="18" ref="R107:R124">L107+G107</f>
        <v>21587738</v>
      </c>
    </row>
    <row r="108" spans="1:18" s="24" customFormat="1" ht="42" customHeight="1">
      <c r="A108" s="144" t="s">
        <v>153</v>
      </c>
      <c r="B108" s="107" t="s">
        <v>104</v>
      </c>
      <c r="C108" s="153" t="s">
        <v>299</v>
      </c>
      <c r="D108" s="107" t="s">
        <v>300</v>
      </c>
      <c r="E108" s="107" t="s">
        <v>71</v>
      </c>
      <c r="F108" s="25" t="s">
        <v>273</v>
      </c>
      <c r="G108" s="208">
        <v>96997149</v>
      </c>
      <c r="H108" s="208">
        <v>96997149</v>
      </c>
      <c r="I108" s="208">
        <v>76811434</v>
      </c>
      <c r="J108" s="208">
        <v>1863729</v>
      </c>
      <c r="K108" s="208"/>
      <c r="L108" s="208">
        <v>11031300</v>
      </c>
      <c r="M108" s="208">
        <v>608900</v>
      </c>
      <c r="N108" s="208">
        <v>10342200</v>
      </c>
      <c r="O108" s="208">
        <v>7257307</v>
      </c>
      <c r="P108" s="208">
        <v>126400</v>
      </c>
      <c r="Q108" s="208">
        <v>689100</v>
      </c>
      <c r="R108" s="208">
        <f t="shared" si="18"/>
        <v>108028449</v>
      </c>
    </row>
    <row r="109" spans="1:18" s="24" customFormat="1" ht="0.75" customHeight="1" hidden="1">
      <c r="A109" s="144"/>
      <c r="B109" s="111"/>
      <c r="C109" s="153" t="s">
        <v>185</v>
      </c>
      <c r="D109" s="111" t="s">
        <v>186</v>
      </c>
      <c r="E109" s="111"/>
      <c r="F109" s="39" t="s">
        <v>187</v>
      </c>
      <c r="G109" s="212">
        <f aca="true" t="shared" si="19" ref="G109:R109">G110+G111</f>
        <v>2416133</v>
      </c>
      <c r="H109" s="212">
        <f t="shared" si="19"/>
        <v>2416133</v>
      </c>
      <c r="I109" s="212">
        <f t="shared" si="19"/>
        <v>1536555</v>
      </c>
      <c r="J109" s="212">
        <f t="shared" si="19"/>
        <v>43736</v>
      </c>
      <c r="K109" s="212">
        <f t="shared" si="19"/>
        <v>0</v>
      </c>
      <c r="L109" s="212">
        <f t="shared" si="19"/>
        <v>0</v>
      </c>
      <c r="M109" s="212"/>
      <c r="N109" s="212">
        <f t="shared" si="19"/>
        <v>0</v>
      </c>
      <c r="O109" s="212">
        <f t="shared" si="19"/>
        <v>0</v>
      </c>
      <c r="P109" s="212">
        <f t="shared" si="19"/>
        <v>0</v>
      </c>
      <c r="Q109" s="212">
        <f t="shared" si="19"/>
        <v>0</v>
      </c>
      <c r="R109" s="208">
        <f t="shared" si="19"/>
        <v>2416133</v>
      </c>
    </row>
    <row r="110" spans="1:18" s="24" customFormat="1" ht="51" customHeight="1">
      <c r="A110" s="145" t="s">
        <v>154</v>
      </c>
      <c r="B110" s="146" t="s">
        <v>105</v>
      </c>
      <c r="C110" s="153" t="s">
        <v>188</v>
      </c>
      <c r="D110" s="111" t="s">
        <v>189</v>
      </c>
      <c r="E110" s="111" t="s">
        <v>81</v>
      </c>
      <c r="F110" s="39" t="s">
        <v>190</v>
      </c>
      <c r="G110" s="212">
        <v>2078333</v>
      </c>
      <c r="H110" s="212">
        <v>2078333</v>
      </c>
      <c r="I110" s="212">
        <v>1536555</v>
      </c>
      <c r="J110" s="212">
        <v>43736</v>
      </c>
      <c r="K110" s="225"/>
      <c r="L110" s="225"/>
      <c r="M110" s="225"/>
      <c r="N110" s="225"/>
      <c r="O110" s="225"/>
      <c r="P110" s="225"/>
      <c r="Q110" s="225"/>
      <c r="R110" s="208">
        <f t="shared" si="18"/>
        <v>2078333</v>
      </c>
    </row>
    <row r="111" spans="1:18" s="24" customFormat="1" ht="36.75" customHeight="1">
      <c r="A111" s="145" t="s">
        <v>151</v>
      </c>
      <c r="B111" s="109" t="s">
        <v>102</v>
      </c>
      <c r="C111" s="153" t="s">
        <v>191</v>
      </c>
      <c r="D111" s="107" t="s">
        <v>192</v>
      </c>
      <c r="E111" s="107" t="s">
        <v>81</v>
      </c>
      <c r="F111" s="188" t="s">
        <v>193</v>
      </c>
      <c r="G111" s="226">
        <v>337800</v>
      </c>
      <c r="H111" s="226">
        <v>337800</v>
      </c>
      <c r="I111" s="227"/>
      <c r="J111" s="228"/>
      <c r="K111" s="228"/>
      <c r="L111" s="228"/>
      <c r="M111" s="228"/>
      <c r="N111" s="228"/>
      <c r="O111" s="228"/>
      <c r="P111" s="228"/>
      <c r="Q111" s="228"/>
      <c r="R111" s="208">
        <f t="shared" si="18"/>
        <v>337800</v>
      </c>
    </row>
    <row r="112" spans="1:18" s="24" customFormat="1" ht="42" customHeight="1">
      <c r="A112" s="144"/>
      <c r="B112" s="120"/>
      <c r="C112" s="194"/>
      <c r="D112" s="120"/>
      <c r="E112" s="120"/>
      <c r="F112" s="32" t="s">
        <v>4</v>
      </c>
      <c r="G112" s="229">
        <f>G113</f>
        <v>5242523</v>
      </c>
      <c r="H112" s="229">
        <f aca="true" t="shared" si="20" ref="H112:Q112">H113</f>
        <v>5242523</v>
      </c>
      <c r="I112" s="229">
        <f t="shared" si="20"/>
        <v>4104612</v>
      </c>
      <c r="J112" s="229">
        <f t="shared" si="20"/>
        <v>49896</v>
      </c>
      <c r="K112" s="229">
        <f t="shared" si="20"/>
        <v>0</v>
      </c>
      <c r="L112" s="229">
        <f t="shared" si="20"/>
        <v>0</v>
      </c>
      <c r="M112" s="229">
        <f t="shared" si="20"/>
        <v>0</v>
      </c>
      <c r="N112" s="229">
        <f t="shared" si="20"/>
        <v>0</v>
      </c>
      <c r="O112" s="229">
        <f t="shared" si="20"/>
        <v>0</v>
      </c>
      <c r="P112" s="229">
        <f t="shared" si="20"/>
        <v>0</v>
      </c>
      <c r="Q112" s="229">
        <f t="shared" si="20"/>
        <v>0</v>
      </c>
      <c r="R112" s="208">
        <f t="shared" si="18"/>
        <v>5242523</v>
      </c>
    </row>
    <row r="113" spans="1:18" s="24" customFormat="1" ht="48.75" customHeight="1">
      <c r="A113" s="144" t="s">
        <v>5</v>
      </c>
      <c r="B113" s="113">
        <v>9610190</v>
      </c>
      <c r="C113" s="195">
        <v>4610160</v>
      </c>
      <c r="D113" s="110" t="s">
        <v>135</v>
      </c>
      <c r="E113" s="107" t="s">
        <v>66</v>
      </c>
      <c r="F113" s="40" t="s">
        <v>32</v>
      </c>
      <c r="G113" s="213">
        <v>5242523</v>
      </c>
      <c r="H113" s="213">
        <v>5242523</v>
      </c>
      <c r="I113" s="213">
        <v>4104612</v>
      </c>
      <c r="J113" s="213">
        <v>49896</v>
      </c>
      <c r="K113" s="213"/>
      <c r="L113" s="213"/>
      <c r="M113" s="213"/>
      <c r="N113" s="213"/>
      <c r="O113" s="213"/>
      <c r="P113" s="213"/>
      <c r="Q113" s="213"/>
      <c r="R113" s="208">
        <f t="shared" si="18"/>
        <v>5242523</v>
      </c>
    </row>
    <row r="114" spans="1:18" s="24" customFormat="1" ht="57.75" customHeight="1">
      <c r="A114" s="144"/>
      <c r="B114" s="120"/>
      <c r="C114" s="194"/>
      <c r="D114" s="120"/>
      <c r="E114" s="120"/>
      <c r="F114" s="32" t="s">
        <v>324</v>
      </c>
      <c r="G114" s="229">
        <f>G115+G118+G120+G123</f>
        <v>2820097</v>
      </c>
      <c r="H114" s="229">
        <f aca="true" t="shared" si="21" ref="H114:M114">H115+H118+H120+H123</f>
        <v>2820097</v>
      </c>
      <c r="I114" s="229">
        <f t="shared" si="21"/>
        <v>2276657</v>
      </c>
      <c r="J114" s="229">
        <f t="shared" si="21"/>
        <v>42575</v>
      </c>
      <c r="K114" s="229">
        <f t="shared" si="21"/>
        <v>0</v>
      </c>
      <c r="L114" s="229">
        <f t="shared" si="21"/>
        <v>46500000</v>
      </c>
      <c r="M114" s="229">
        <f t="shared" si="21"/>
        <v>46500000</v>
      </c>
      <c r="N114" s="229">
        <f>N115+N118+N120+N123</f>
        <v>0</v>
      </c>
      <c r="O114" s="229">
        <f>O115+O118+O120+O123</f>
        <v>0</v>
      </c>
      <c r="P114" s="229">
        <f>P115+P118+P120+P123</f>
        <v>0</v>
      </c>
      <c r="Q114" s="229">
        <f>Q115+Q118+Q120+Q123</f>
        <v>46500000</v>
      </c>
      <c r="R114" s="207">
        <f t="shared" si="18"/>
        <v>49320097</v>
      </c>
    </row>
    <row r="115" spans="1:18" s="24" customFormat="1" ht="39.75" customHeight="1">
      <c r="A115" s="144" t="s">
        <v>5</v>
      </c>
      <c r="B115" s="113">
        <v>9610190</v>
      </c>
      <c r="C115" s="195">
        <v>4610160</v>
      </c>
      <c r="D115" s="110" t="s">
        <v>135</v>
      </c>
      <c r="E115" s="107" t="s">
        <v>66</v>
      </c>
      <c r="F115" s="40" t="s">
        <v>32</v>
      </c>
      <c r="G115" s="224">
        <v>2820097</v>
      </c>
      <c r="H115" s="224">
        <v>2820097</v>
      </c>
      <c r="I115" s="224">
        <v>2276657</v>
      </c>
      <c r="J115" s="224">
        <v>42575</v>
      </c>
      <c r="K115" s="224"/>
      <c r="L115" s="224"/>
      <c r="M115" s="224"/>
      <c r="N115" s="224"/>
      <c r="O115" s="224"/>
      <c r="P115" s="224"/>
      <c r="Q115" s="224"/>
      <c r="R115" s="208">
        <f t="shared" si="18"/>
        <v>2820097</v>
      </c>
    </row>
    <row r="116" spans="1:18" s="24" customFormat="1" ht="52.5" customHeight="1" hidden="1">
      <c r="A116" s="144" t="s">
        <v>29</v>
      </c>
      <c r="B116" s="110" t="s">
        <v>106</v>
      </c>
      <c r="C116" s="153" t="s">
        <v>169</v>
      </c>
      <c r="D116" s="110" t="s">
        <v>170</v>
      </c>
      <c r="E116" s="110" t="s">
        <v>171</v>
      </c>
      <c r="F116" s="40" t="s">
        <v>172</v>
      </c>
      <c r="G116" s="224">
        <f>'2.1'!E98</f>
        <v>0</v>
      </c>
      <c r="H116" s="224"/>
      <c r="I116" s="224">
        <f>'2.1'!F98</f>
        <v>0</v>
      </c>
      <c r="J116" s="224">
        <f>'2.1'!G98</f>
        <v>0</v>
      </c>
      <c r="K116" s="224"/>
      <c r="L116" s="224"/>
      <c r="M116" s="224"/>
      <c r="N116" s="224"/>
      <c r="O116" s="224"/>
      <c r="P116" s="224"/>
      <c r="Q116" s="224"/>
      <c r="R116" s="208">
        <f t="shared" si="18"/>
        <v>0</v>
      </c>
    </row>
    <row r="117" spans="1:18" s="24" customFormat="1" ht="43.5" customHeight="1" hidden="1">
      <c r="A117" s="144"/>
      <c r="B117" s="110"/>
      <c r="C117" s="153" t="s">
        <v>173</v>
      </c>
      <c r="D117" s="110" t="s">
        <v>174</v>
      </c>
      <c r="E117" s="110"/>
      <c r="F117" s="40" t="s">
        <v>175</v>
      </c>
      <c r="G117" s="224"/>
      <c r="H117" s="224"/>
      <c r="I117" s="224"/>
      <c r="J117" s="224"/>
      <c r="K117" s="224"/>
      <c r="L117" s="224"/>
      <c r="M117" s="224"/>
      <c r="N117" s="224">
        <f>N118+N123</f>
        <v>0</v>
      </c>
      <c r="O117" s="224">
        <f>O118+O123</f>
        <v>0</v>
      </c>
      <c r="P117" s="224">
        <f>P118+P123</f>
        <v>0</v>
      </c>
      <c r="Q117" s="224">
        <f>Q118+Q123</f>
        <v>46500000</v>
      </c>
      <c r="R117" s="224">
        <f>R118+R123</f>
        <v>46500000</v>
      </c>
    </row>
    <row r="118" spans="1:18" s="24" customFormat="1" ht="33" customHeight="1">
      <c r="A118" s="145" t="s">
        <v>30</v>
      </c>
      <c r="B118" s="117" t="s">
        <v>107</v>
      </c>
      <c r="C118" s="153" t="s">
        <v>176</v>
      </c>
      <c r="D118" s="110" t="s">
        <v>177</v>
      </c>
      <c r="E118" s="110" t="s">
        <v>171</v>
      </c>
      <c r="F118" s="40" t="s">
        <v>316</v>
      </c>
      <c r="G118" s="224">
        <f>'2.1'!E99</f>
        <v>0</v>
      </c>
      <c r="H118" s="224"/>
      <c r="I118" s="224">
        <f>'2.1'!F99</f>
        <v>0</v>
      </c>
      <c r="J118" s="224">
        <f>'2.1'!G99</f>
        <v>0</v>
      </c>
      <c r="K118" s="224"/>
      <c r="L118" s="224">
        <v>6500000</v>
      </c>
      <c r="M118" s="224">
        <v>6500000</v>
      </c>
      <c r="N118" s="230"/>
      <c r="O118" s="230"/>
      <c r="P118" s="230"/>
      <c r="Q118" s="224">
        <v>6500000</v>
      </c>
      <c r="R118" s="208">
        <f t="shared" si="18"/>
        <v>6500000</v>
      </c>
    </row>
    <row r="119" spans="1:18" s="24" customFormat="1" ht="38.25" customHeight="1" hidden="1">
      <c r="A119" s="145"/>
      <c r="B119" s="117"/>
      <c r="C119" s="153"/>
      <c r="D119" s="110"/>
      <c r="E119" s="110"/>
      <c r="F119" s="40"/>
      <c r="G119" s="224"/>
      <c r="H119" s="224"/>
      <c r="I119" s="224"/>
      <c r="J119" s="224"/>
      <c r="K119" s="224"/>
      <c r="L119" s="224"/>
      <c r="M119" s="224"/>
      <c r="N119" s="230"/>
      <c r="O119" s="230"/>
      <c r="P119" s="230"/>
      <c r="Q119" s="224"/>
      <c r="R119" s="208"/>
    </row>
    <row r="120" spans="1:18" s="24" customFormat="1" ht="39.75" customHeight="1" hidden="1">
      <c r="A120" s="145" t="s">
        <v>147</v>
      </c>
      <c r="B120" s="117" t="s">
        <v>108</v>
      </c>
      <c r="C120" s="153" t="s">
        <v>260</v>
      </c>
      <c r="D120" s="110" t="s">
        <v>261</v>
      </c>
      <c r="E120" s="110"/>
      <c r="F120" s="40" t="s">
        <v>262</v>
      </c>
      <c r="G120" s="224">
        <f>'2.1'!E100</f>
        <v>0</v>
      </c>
      <c r="H120" s="224"/>
      <c r="I120" s="224">
        <f>'2.1'!F100</f>
        <v>0</v>
      </c>
      <c r="J120" s="230">
        <f>'2.1'!G100</f>
        <v>0</v>
      </c>
      <c r="K120" s="230"/>
      <c r="L120" s="224"/>
      <c r="M120" s="224"/>
      <c r="N120" s="230"/>
      <c r="O120" s="230"/>
      <c r="P120" s="230"/>
      <c r="Q120" s="224"/>
      <c r="R120" s="208">
        <f t="shared" si="18"/>
        <v>0</v>
      </c>
    </row>
    <row r="121" spans="1:18" s="24" customFormat="1" ht="3" customHeight="1" hidden="1">
      <c r="A121" s="145" t="s">
        <v>148</v>
      </c>
      <c r="B121" s="117"/>
      <c r="C121" s="194"/>
      <c r="D121" s="117"/>
      <c r="E121" s="117"/>
      <c r="F121" s="96"/>
      <c r="G121" s="224"/>
      <c r="H121" s="224"/>
      <c r="I121" s="224"/>
      <c r="J121" s="230"/>
      <c r="K121" s="230"/>
      <c r="L121" s="224">
        <f>'2.1'!H101</f>
        <v>0</v>
      </c>
      <c r="M121" s="224"/>
      <c r="N121" s="230">
        <f>'2.1'!I101</f>
        <v>0</v>
      </c>
      <c r="O121" s="230">
        <f>'2.1'!J101</f>
        <v>0</v>
      </c>
      <c r="P121" s="230">
        <f>'2.1'!K101</f>
        <v>0</v>
      </c>
      <c r="Q121" s="224">
        <f>'2.1'!L101</f>
        <v>0</v>
      </c>
      <c r="R121" s="208">
        <f t="shared" si="18"/>
        <v>0</v>
      </c>
    </row>
    <row r="122" spans="1:18" s="24" customFormat="1" ht="44.25" customHeight="1" hidden="1">
      <c r="A122" s="144" t="s">
        <v>150</v>
      </c>
      <c r="B122" s="107" t="s">
        <v>100</v>
      </c>
      <c r="C122" s="153" t="s">
        <v>203</v>
      </c>
      <c r="D122" s="107" t="s">
        <v>131</v>
      </c>
      <c r="E122" s="107" t="s">
        <v>78</v>
      </c>
      <c r="F122" s="25" t="s">
        <v>204</v>
      </c>
      <c r="G122" s="224">
        <f>'2.1'!E102</f>
        <v>0</v>
      </c>
      <c r="H122" s="224"/>
      <c r="I122" s="224">
        <f>'2.1'!F102</f>
        <v>0</v>
      </c>
      <c r="J122" s="230">
        <f>'2.1'!G102</f>
        <v>0</v>
      </c>
      <c r="K122" s="230"/>
      <c r="L122" s="224"/>
      <c r="M122" s="224"/>
      <c r="N122" s="230"/>
      <c r="O122" s="230"/>
      <c r="P122" s="230"/>
      <c r="Q122" s="224"/>
      <c r="R122" s="208">
        <f t="shared" si="18"/>
        <v>0</v>
      </c>
    </row>
    <row r="123" spans="1:18" s="24" customFormat="1" ht="37.5" customHeight="1">
      <c r="A123" s="145"/>
      <c r="B123" s="117"/>
      <c r="C123" s="153" t="s">
        <v>178</v>
      </c>
      <c r="D123" s="110" t="s">
        <v>179</v>
      </c>
      <c r="E123" s="110" t="s">
        <v>171</v>
      </c>
      <c r="F123" s="40" t="s">
        <v>317</v>
      </c>
      <c r="G123" s="213"/>
      <c r="H123" s="213"/>
      <c r="I123" s="213"/>
      <c r="J123" s="214"/>
      <c r="K123" s="214"/>
      <c r="L123" s="213">
        <v>40000000</v>
      </c>
      <c r="M123" s="213">
        <v>40000000</v>
      </c>
      <c r="N123" s="213"/>
      <c r="O123" s="213"/>
      <c r="P123" s="213"/>
      <c r="Q123" s="213">
        <v>40000000</v>
      </c>
      <c r="R123" s="212">
        <f t="shared" si="18"/>
        <v>40000000</v>
      </c>
    </row>
    <row r="124" spans="1:18" s="3" customFormat="1" ht="43.5" customHeight="1">
      <c r="A124" s="144"/>
      <c r="B124" s="112"/>
      <c r="C124" s="112"/>
      <c r="D124" s="112"/>
      <c r="E124" s="112"/>
      <c r="F124" s="163" t="s">
        <v>21</v>
      </c>
      <c r="G124" s="231">
        <f>G14+G20+G44+G50+G64+G73+G81+G83+G104+G112+G114</f>
        <v>1657216786</v>
      </c>
      <c r="H124" s="231">
        <f aca="true" t="shared" si="22" ref="H124:Q124">H14+H20+H44+H50+H64+H73+H81+H83+H104+H112+H114</f>
        <v>1589597756</v>
      </c>
      <c r="I124" s="231">
        <f t="shared" si="22"/>
        <v>1081606260</v>
      </c>
      <c r="J124" s="231">
        <f t="shared" si="22"/>
        <v>90753969</v>
      </c>
      <c r="K124" s="231">
        <f t="shared" si="22"/>
        <v>67619030</v>
      </c>
      <c r="L124" s="231">
        <f t="shared" si="22"/>
        <v>302506540</v>
      </c>
      <c r="M124" s="231">
        <f t="shared" si="22"/>
        <v>195627220</v>
      </c>
      <c r="N124" s="231">
        <f t="shared" si="22"/>
        <v>96609120</v>
      </c>
      <c r="O124" s="231">
        <f t="shared" si="22"/>
        <v>11138858</v>
      </c>
      <c r="P124" s="231">
        <f t="shared" si="22"/>
        <v>328200</v>
      </c>
      <c r="Q124" s="231">
        <f t="shared" si="22"/>
        <v>205897420</v>
      </c>
      <c r="R124" s="233">
        <f t="shared" si="18"/>
        <v>1959723326</v>
      </c>
    </row>
    <row r="125" spans="2:18" s="3" customFormat="1" ht="12.75" hidden="1">
      <c r="B125" s="243"/>
      <c r="C125" s="243"/>
      <c r="D125" s="243"/>
      <c r="E125" s="243"/>
      <c r="F125" s="243"/>
      <c r="G125" s="243"/>
      <c r="H125" s="243"/>
      <c r="I125" s="243"/>
      <c r="J125" s="243"/>
      <c r="K125" s="243"/>
      <c r="L125" s="243"/>
      <c r="M125" s="171"/>
      <c r="N125" s="5"/>
      <c r="O125" s="5"/>
      <c r="P125" s="5"/>
      <c r="Q125" s="5"/>
      <c r="R125" s="5"/>
    </row>
    <row r="126" spans="2:18" s="10" customFormat="1" ht="12.75" hidden="1">
      <c r="B126" s="8"/>
      <c r="C126" s="8"/>
      <c r="D126" s="8"/>
      <c r="E126" s="8"/>
      <c r="G126" s="17"/>
      <c r="H126" s="17"/>
      <c r="N126" s="9"/>
      <c r="O126" s="9"/>
      <c r="P126" s="9"/>
      <c r="Q126" s="9"/>
      <c r="R126" s="9"/>
    </row>
    <row r="127" spans="1:18" s="16" customFormat="1" ht="40.5" customHeight="1">
      <c r="A127" s="154"/>
      <c r="B127" s="155" t="s">
        <v>115</v>
      </c>
      <c r="C127" s="234" t="s">
        <v>278</v>
      </c>
      <c r="D127" s="234"/>
      <c r="E127" s="234"/>
      <c r="F127" s="234"/>
      <c r="G127" s="126"/>
      <c r="H127" s="126"/>
      <c r="I127" s="126"/>
      <c r="J127" s="126"/>
      <c r="K127" s="126"/>
      <c r="L127" s="234" t="s">
        <v>279</v>
      </c>
      <c r="M127" s="234"/>
      <c r="N127" s="234"/>
      <c r="O127" s="234"/>
      <c r="P127" s="42"/>
      <c r="Q127" s="14"/>
      <c r="R127" s="42"/>
    </row>
    <row r="128" spans="2:18" s="3" customFormat="1" ht="12.75">
      <c r="B128" s="4"/>
      <c r="C128" s="4"/>
      <c r="D128" s="4"/>
      <c r="E128" s="4"/>
      <c r="F128" s="4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</row>
    <row r="129" spans="2:18" s="3" customFormat="1" ht="12.75">
      <c r="B129" s="4"/>
      <c r="C129" s="4"/>
      <c r="D129" s="4"/>
      <c r="E129" s="4"/>
      <c r="F129" s="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7:18" ht="12.75"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45"/>
    </row>
    <row r="131" spans="7:18" ht="12.75"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3" spans="7:18" ht="12.75"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</row>
    <row r="134" spans="7:9" ht="12.75">
      <c r="G134" s="46"/>
      <c r="H134" s="46"/>
      <c r="I134" s="22"/>
    </row>
    <row r="140" spans="7:18" ht="12.75"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7:18" ht="12.75"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</sheetData>
  <sheetProtection/>
  <mergeCells count="40">
    <mergeCell ref="M10:M12"/>
    <mergeCell ref="A9:A12"/>
    <mergeCell ref="C9:C12"/>
    <mergeCell ref="B7:R7"/>
    <mergeCell ref="O11:O12"/>
    <mergeCell ref="P11:P12"/>
    <mergeCell ref="L9:Q9"/>
    <mergeCell ref="Q10:Q12"/>
    <mergeCell ref="G9:K9"/>
    <mergeCell ref="J11:J12"/>
    <mergeCell ref="P1:Q1"/>
    <mergeCell ref="J2:J3"/>
    <mergeCell ref="L2:L3"/>
    <mergeCell ref="P3:R3"/>
    <mergeCell ref="P2:R2"/>
    <mergeCell ref="I10:J10"/>
    <mergeCell ref="B6:R6"/>
    <mergeCell ref="O10:P10"/>
    <mergeCell ref="R9:R12"/>
    <mergeCell ref="G10:G12"/>
    <mergeCell ref="O2:O3"/>
    <mergeCell ref="N2:N3"/>
    <mergeCell ref="B125:L125"/>
    <mergeCell ref="L10:L12"/>
    <mergeCell ref="B9:B12"/>
    <mergeCell ref="D9:D12"/>
    <mergeCell ref="E9:E12"/>
    <mergeCell ref="H10:H12"/>
    <mergeCell ref="F9:F10"/>
    <mergeCell ref="I11:I12"/>
    <mergeCell ref="C127:F127"/>
    <mergeCell ref="L127:O127"/>
    <mergeCell ref="B2:B3"/>
    <mergeCell ref="F2:F3"/>
    <mergeCell ref="G2:G3"/>
    <mergeCell ref="I2:I3"/>
    <mergeCell ref="F11:F12"/>
    <mergeCell ref="K10:K12"/>
    <mergeCell ref="B5:R5"/>
    <mergeCell ref="N10:N12"/>
  </mergeCells>
  <printOptions/>
  <pageMargins left="0.7480314960629921" right="0.31496062992125984" top="0.3937007874015748" bottom="0.31496062992125984" header="0.4724409448818898" footer="0.15748031496062992"/>
  <pageSetup firstPageNumber="1" useFirstPageNumber="1" fitToHeight="9" horizontalDpi="600" verticalDpi="600" orientation="landscape" paperSize="9" scale="60" r:id="rId1"/>
  <headerFooter differentFirst="1" alignWithMargins="0">
    <oddFooter>&amp;R&amp;P</oddFooter>
  </headerFooter>
  <rowBreaks count="2" manualBreakCount="2">
    <brk id="62" min="1" max="17" man="1"/>
    <brk id="86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showZeros="0" view="pageBreakPreview" zoomScale="78" zoomScaleNormal="80" zoomScaleSheetLayoutView="78" zoomScalePageLayoutView="0" workbookViewId="0" topLeftCell="A1">
      <pane xSplit="4" ySplit="12" topLeftCell="E3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102" sqref="L102"/>
    </sheetView>
  </sheetViews>
  <sheetFormatPr defaultColWidth="9.25390625" defaultRowHeight="12.75"/>
  <cols>
    <col min="1" max="1" width="12.625" style="89" customWidth="1"/>
    <col min="2" max="3" width="11.75390625" style="98" customWidth="1"/>
    <col min="4" max="4" width="38.625" style="89" customWidth="1"/>
    <col min="5" max="5" width="11.75390625" style="99" customWidth="1"/>
    <col min="6" max="6" width="11.00390625" style="99" customWidth="1"/>
    <col min="7" max="7" width="11.25390625" style="99" customWidth="1"/>
    <col min="8" max="8" width="11.625" style="99" customWidth="1"/>
    <col min="9" max="9" width="10.625" style="99" customWidth="1"/>
    <col min="10" max="10" width="8.75390625" style="99" customWidth="1"/>
    <col min="11" max="11" width="8.625" style="99" customWidth="1"/>
    <col min="12" max="12" width="10.00390625" style="99" customWidth="1"/>
    <col min="13" max="13" width="9.75390625" style="99" customWidth="1"/>
    <col min="14" max="14" width="13.00390625" style="99" customWidth="1"/>
    <col min="15" max="15" width="11.75390625" style="99" customWidth="1"/>
    <col min="16" max="16384" width="9.25390625" style="89" customWidth="1"/>
  </cols>
  <sheetData>
    <row r="1" spans="2:15" ht="15.75">
      <c r="B1" s="11" t="s">
        <v>0</v>
      </c>
      <c r="C1" s="11"/>
      <c r="D1" s="6" t="s">
        <v>0</v>
      </c>
      <c r="E1" s="6" t="s">
        <v>0</v>
      </c>
      <c r="F1" s="6" t="s">
        <v>0</v>
      </c>
      <c r="G1" s="6" t="s">
        <v>0</v>
      </c>
      <c r="H1" s="6" t="s">
        <v>0</v>
      </c>
      <c r="I1" s="6" t="s">
        <v>0</v>
      </c>
      <c r="J1" s="6" t="s">
        <v>0</v>
      </c>
      <c r="K1" s="246"/>
      <c r="L1" s="246"/>
      <c r="M1" s="246"/>
      <c r="N1" s="11"/>
      <c r="O1" s="11"/>
    </row>
    <row r="2" spans="2:15" ht="33" customHeight="1">
      <c r="B2" s="258" t="s">
        <v>0</v>
      </c>
      <c r="C2" s="11"/>
      <c r="D2" s="235" t="s">
        <v>0</v>
      </c>
      <c r="E2" s="235" t="s">
        <v>0</v>
      </c>
      <c r="F2" s="235" t="s">
        <v>0</v>
      </c>
      <c r="G2" s="235" t="s">
        <v>0</v>
      </c>
      <c r="H2" s="235" t="s">
        <v>0</v>
      </c>
      <c r="I2" s="235" t="s">
        <v>0</v>
      </c>
      <c r="J2" s="235" t="s">
        <v>0</v>
      </c>
      <c r="K2" s="246"/>
      <c r="L2" s="246"/>
      <c r="M2" s="246"/>
      <c r="N2" s="246"/>
      <c r="O2" s="246"/>
    </row>
    <row r="3" spans="2:15" ht="15.75" customHeight="1">
      <c r="B3" s="258"/>
      <c r="C3" s="11"/>
      <c r="D3" s="235"/>
      <c r="E3" s="235"/>
      <c r="F3" s="235"/>
      <c r="G3" s="235"/>
      <c r="H3" s="235"/>
      <c r="I3" s="235"/>
      <c r="J3" s="235"/>
      <c r="K3" s="246" t="s">
        <v>42</v>
      </c>
      <c r="L3" s="246"/>
      <c r="M3" s="246"/>
      <c r="N3" s="246"/>
      <c r="O3" s="246"/>
    </row>
    <row r="4" spans="2:15" ht="15.75">
      <c r="B4" s="11" t="s">
        <v>0</v>
      </c>
      <c r="C4" s="11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92"/>
    </row>
    <row r="5" spans="2:15" ht="15.75"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2:15" ht="15.75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</row>
    <row r="7" spans="2:15" ht="15.75"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</row>
    <row r="8" spans="2:15" ht="0.75" customHeight="1">
      <c r="B8" s="90"/>
      <c r="C8" s="9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" t="s">
        <v>1</v>
      </c>
    </row>
    <row r="9" spans="1:15" ht="12.75" customHeight="1">
      <c r="A9" s="260"/>
      <c r="B9" s="260"/>
      <c r="C9" s="260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 t="s">
        <v>62</v>
      </c>
    </row>
    <row r="10" spans="1:15" ht="12.75" customHeight="1">
      <c r="A10" s="261"/>
      <c r="B10" s="261"/>
      <c r="C10" s="261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</row>
    <row r="11" spans="1:15" ht="12.75" customHeight="1">
      <c r="A11" s="261"/>
      <c r="B11" s="261"/>
      <c r="C11" s="261"/>
      <c r="D11" s="263"/>
      <c r="E11" s="257"/>
      <c r="F11" s="257"/>
      <c r="G11" s="257"/>
      <c r="H11" s="257"/>
      <c r="I11" s="257"/>
      <c r="J11" s="257"/>
      <c r="K11" s="257"/>
      <c r="L11" s="257"/>
      <c r="M11" s="257"/>
      <c r="N11" s="87"/>
      <c r="O11" s="257"/>
    </row>
    <row r="12" spans="1:15" ht="114" customHeight="1">
      <c r="A12" s="262"/>
      <c r="B12" s="262"/>
      <c r="C12" s="262"/>
      <c r="D12" s="263"/>
      <c r="E12" s="257"/>
      <c r="F12" s="257"/>
      <c r="G12" s="257"/>
      <c r="H12" s="257"/>
      <c r="I12" s="257"/>
      <c r="J12" s="257"/>
      <c r="K12" s="257"/>
      <c r="L12" s="257"/>
      <c r="M12" s="257"/>
      <c r="N12" s="87"/>
      <c r="O12" s="257"/>
    </row>
    <row r="13" spans="1:15" ht="15.75">
      <c r="A13" s="85"/>
      <c r="B13" s="91"/>
      <c r="C13" s="91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 t="s">
        <v>36</v>
      </c>
    </row>
    <row r="14" spans="1:15" ht="15.75">
      <c r="A14" s="40"/>
      <c r="B14" s="31"/>
      <c r="C14" s="31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>
        <f>SUM(O15:O19)</f>
        <v>0</v>
      </c>
    </row>
    <row r="15" spans="1:15" ht="52.5" customHeight="1" hidden="1">
      <c r="A15" s="40"/>
      <c r="B15" s="18"/>
      <c r="C15" s="18"/>
      <c r="D15" s="83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>
        <f>H15+E15</f>
        <v>0</v>
      </c>
    </row>
    <row r="16" spans="1:15" ht="15.75">
      <c r="A16" s="93"/>
      <c r="B16" s="18"/>
      <c r="C16" s="18"/>
      <c r="D16" s="4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f>H16+E16</f>
        <v>0</v>
      </c>
    </row>
    <row r="17" spans="1:15" ht="78.75" customHeight="1">
      <c r="A17" s="93"/>
      <c r="B17" s="18"/>
      <c r="C17" s="18"/>
      <c r="D17" s="4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f>H17+E17</f>
        <v>0</v>
      </c>
    </row>
    <row r="18" spans="1:15" ht="15.75">
      <c r="A18" s="93"/>
      <c r="B18" s="18"/>
      <c r="C18" s="18"/>
      <c r="D18" s="4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>
        <f>H18+E18</f>
        <v>0</v>
      </c>
    </row>
    <row r="19" spans="1:15" ht="15.75" hidden="1">
      <c r="A19" s="93"/>
      <c r="B19" s="18"/>
      <c r="C19" s="18"/>
      <c r="D19" s="4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f>H19+E19</f>
        <v>0</v>
      </c>
    </row>
    <row r="20" spans="1:15" ht="15.75">
      <c r="A20" s="94"/>
      <c r="B20" s="31"/>
      <c r="C20" s="31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f>O21+O22+O23+O24+O25+O26+O27+O28+O29+O30+O31+O32+O33+O35+O38+O36+O34+O37</f>
        <v>0</v>
      </c>
    </row>
    <row r="21" spans="1:15" ht="43.5" customHeight="1">
      <c r="A21" s="93"/>
      <c r="B21" s="18"/>
      <c r="C21" s="18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f aca="true" t="shared" si="0" ref="O21:O34">H21+E21</f>
        <v>0</v>
      </c>
    </row>
    <row r="22" spans="1:15" ht="15.75">
      <c r="A22" s="93"/>
      <c r="B22" s="18"/>
      <c r="C22" s="18"/>
      <c r="D22" s="4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>
        <f t="shared" si="0"/>
        <v>0</v>
      </c>
    </row>
    <row r="23" spans="1:15" ht="15.75">
      <c r="A23" s="93"/>
      <c r="B23" s="18"/>
      <c r="C23" s="18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>
        <f t="shared" si="0"/>
        <v>0</v>
      </c>
    </row>
    <row r="24" spans="1:15" ht="15.75">
      <c r="A24" s="93"/>
      <c r="B24" s="18"/>
      <c r="C24" s="18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.75">
      <c r="A25" s="93"/>
      <c r="B25" s="18"/>
      <c r="C25" s="18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5.75">
      <c r="A26" s="93"/>
      <c r="B26" s="18"/>
      <c r="C26" s="18"/>
      <c r="D26" s="4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>
        <f t="shared" si="0"/>
        <v>0</v>
      </c>
    </row>
    <row r="27" spans="1:15" ht="67.5" customHeight="1">
      <c r="A27" s="93"/>
      <c r="B27" s="18"/>
      <c r="C27" s="18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>
        <f t="shared" si="0"/>
        <v>0</v>
      </c>
    </row>
    <row r="28" spans="1:15" ht="15.75">
      <c r="A28" s="93"/>
      <c r="B28" s="18"/>
      <c r="C28" s="18"/>
      <c r="D28" s="4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>
        <f t="shared" si="0"/>
        <v>0</v>
      </c>
    </row>
    <row r="29" spans="1:15" ht="30.75" customHeight="1">
      <c r="A29" s="93"/>
      <c r="B29" s="18"/>
      <c r="C29" s="18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>
        <f t="shared" si="0"/>
        <v>0</v>
      </c>
    </row>
    <row r="30" spans="1:15" ht="19.5" customHeight="1">
      <c r="A30" s="93"/>
      <c r="B30" s="18"/>
      <c r="C30" s="18"/>
      <c r="D30" s="40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>
        <f t="shared" si="0"/>
        <v>0</v>
      </c>
    </row>
    <row r="31" spans="1:15" ht="15.75">
      <c r="A31" s="93"/>
      <c r="B31" s="18"/>
      <c r="C31" s="18"/>
      <c r="D31" s="40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>
        <f t="shared" si="0"/>
        <v>0</v>
      </c>
    </row>
    <row r="32" spans="1:15" ht="15.75">
      <c r="A32" s="93"/>
      <c r="B32" s="18"/>
      <c r="C32" s="18"/>
      <c r="D32" s="4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>
        <f t="shared" si="0"/>
        <v>0</v>
      </c>
    </row>
    <row r="33" spans="1:15" ht="15.75">
      <c r="A33" s="93"/>
      <c r="B33" s="18"/>
      <c r="C33" s="18"/>
      <c r="D33" s="4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>
        <f t="shared" si="0"/>
        <v>0</v>
      </c>
    </row>
    <row r="34" spans="1:15" ht="15.75">
      <c r="A34" s="93"/>
      <c r="B34" s="18"/>
      <c r="C34" s="18"/>
      <c r="D34" s="4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 t="shared" si="0"/>
        <v>0</v>
      </c>
    </row>
    <row r="35" spans="1:15" ht="15.75">
      <c r="A35" s="93"/>
      <c r="B35" s="18"/>
      <c r="C35" s="18"/>
      <c r="D35" s="4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15.75">
      <c r="A36" s="93"/>
      <c r="B36" s="18"/>
      <c r="C36" s="18"/>
      <c r="D36" s="40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>
        <f>H36+E36</f>
        <v>0</v>
      </c>
    </row>
    <row r="37" spans="1:15" ht="15.75">
      <c r="A37" s="93"/>
      <c r="B37" s="18"/>
      <c r="C37" s="18"/>
      <c r="D37" s="4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s="10" customFormat="1" ht="15.75">
      <c r="A38" s="259"/>
      <c r="B38" s="259"/>
      <c r="C38" s="104"/>
      <c r="D38" s="4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1:15" s="97" customFormat="1" ht="15.75">
      <c r="A39" s="95"/>
      <c r="B39" s="86"/>
      <c r="C39" s="86"/>
      <c r="D39" s="96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40.5" customHeight="1">
      <c r="A40" s="94"/>
      <c r="B40" s="31"/>
      <c r="C40" s="31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>
        <f>SUM(O41:O45)</f>
        <v>0</v>
      </c>
    </row>
    <row r="41" spans="1:15" ht="15.75">
      <c r="A41" s="93"/>
      <c r="B41" s="18"/>
      <c r="C41" s="18"/>
      <c r="D41" s="4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31.5" customHeight="1">
      <c r="A42" s="93"/>
      <c r="B42" s="18"/>
      <c r="C42" s="18"/>
      <c r="D42" s="4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28.5" customHeight="1">
      <c r="A43" s="93"/>
      <c r="B43" s="18"/>
      <c r="C43" s="18"/>
      <c r="D43" s="4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42" customHeight="1">
      <c r="A44" s="93"/>
      <c r="B44" s="18"/>
      <c r="C44" s="18"/>
      <c r="D44" s="4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5.75">
      <c r="A45" s="93"/>
      <c r="B45" s="18"/>
      <c r="C45" s="18"/>
      <c r="D45" s="4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5.75">
      <c r="A46" s="94"/>
      <c r="B46" s="31"/>
      <c r="C46" s="31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>
        <f>O47+O48+O50+O53+O49+O54</f>
        <v>0</v>
      </c>
    </row>
    <row r="47" spans="1:15" ht="45" customHeight="1">
      <c r="A47" s="93"/>
      <c r="B47" s="18"/>
      <c r="C47" s="18"/>
      <c r="D47" s="4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41.25" customHeight="1">
      <c r="A48" s="93"/>
      <c r="B48" s="18"/>
      <c r="C48" s="18"/>
      <c r="D48" s="4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42.75" customHeight="1">
      <c r="A49" s="93"/>
      <c r="B49" s="18"/>
      <c r="C49" s="18"/>
      <c r="D49" s="4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5.75">
      <c r="A50" s="259"/>
      <c r="B50" s="259"/>
      <c r="C50" s="104"/>
      <c r="D50" s="4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5" s="97" customFormat="1" ht="15.75">
      <c r="A51" s="95"/>
      <c r="B51" s="86"/>
      <c r="C51" s="86"/>
      <c r="D51" s="96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s="10" customFormat="1" ht="29.25" customHeight="1">
      <c r="A52" s="259"/>
      <c r="B52" s="259"/>
      <c r="C52" s="104"/>
      <c r="D52" s="4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</row>
    <row r="53" spans="1:15" s="97" customFormat="1" ht="15.75">
      <c r="A53" s="95"/>
      <c r="B53" s="86"/>
      <c r="C53" s="86"/>
      <c r="D53" s="96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1:15" s="97" customFormat="1" ht="15.75">
      <c r="A54" s="93"/>
      <c r="B54" s="18"/>
      <c r="C54" s="18"/>
      <c r="D54" s="40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1:15" s="10" customFormat="1" ht="15.75">
      <c r="A55" s="94"/>
      <c r="B55" s="31"/>
      <c r="C55" s="31"/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15.75">
      <c r="A56" s="93"/>
      <c r="B56" s="18"/>
      <c r="C56" s="18"/>
      <c r="D56" s="4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30.75" customHeight="1">
      <c r="A57" s="93"/>
      <c r="B57" s="18"/>
      <c r="C57" s="18"/>
      <c r="D57" s="4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>
        <f>H57+E57</f>
        <v>0</v>
      </c>
    </row>
    <row r="58" spans="1:15" ht="15.75">
      <c r="A58" s="93"/>
      <c r="B58" s="18"/>
      <c r="C58" s="18"/>
      <c r="D58" s="4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5.75">
      <c r="A59" s="93"/>
      <c r="B59" s="18"/>
      <c r="C59" s="18"/>
      <c r="D59" s="40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5.75">
      <c r="A60" s="93"/>
      <c r="B60" s="18"/>
      <c r="C60" s="18"/>
      <c r="D60" s="40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s="10" customFormat="1" ht="15.75">
      <c r="A61" s="259"/>
      <c r="B61" s="259"/>
      <c r="C61" s="104"/>
      <c r="D61" s="4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s="97" customFormat="1" ht="15.75">
      <c r="A62" s="95"/>
      <c r="B62" s="86"/>
      <c r="C62" s="86"/>
      <c r="D62" s="96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1:15" s="97" customFormat="1" ht="33.75" customHeight="1">
      <c r="A63" s="95"/>
      <c r="B63" s="86"/>
      <c r="C63" s="86"/>
      <c r="D63" s="96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1:15" s="97" customFormat="1" ht="28.5" customHeight="1">
      <c r="A64" s="95"/>
      <c r="B64" s="86"/>
      <c r="C64" s="86"/>
      <c r="D64" s="96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1:15" s="97" customFormat="1" ht="39.75" customHeight="1">
      <c r="A65" s="93"/>
      <c r="B65" s="18"/>
      <c r="C65" s="18"/>
      <c r="D65" s="40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1:15" ht="32.25" customHeight="1">
      <c r="A66" s="94"/>
      <c r="B66" s="31"/>
      <c r="C66" s="31"/>
      <c r="D66" s="32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15.75">
      <c r="A67" s="93"/>
      <c r="B67" s="18"/>
      <c r="C67" s="18"/>
      <c r="D67" s="4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52.5" customHeight="1">
      <c r="A68" s="93"/>
      <c r="B68" s="18"/>
      <c r="C68" s="18"/>
      <c r="D68" s="4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>
        <f>H68+E68</f>
        <v>0</v>
      </c>
    </row>
    <row r="69" spans="1:15" ht="41.25" customHeight="1">
      <c r="A69" s="93"/>
      <c r="B69" s="18"/>
      <c r="C69" s="18"/>
      <c r="D69" s="4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15.75">
      <c r="A70" s="94"/>
      <c r="B70" s="31"/>
      <c r="C70" s="31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41.25" customHeight="1">
      <c r="A71" s="93"/>
      <c r="B71" s="18"/>
      <c r="C71" s="18"/>
      <c r="D71" s="4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1:15" ht="41.25" customHeight="1">
      <c r="A72" s="93"/>
      <c r="B72" s="18"/>
      <c r="C72" s="18"/>
      <c r="D72" s="4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5.75">
      <c r="A73" s="94"/>
      <c r="B73" s="31"/>
      <c r="C73" s="31"/>
      <c r="D73" s="3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ht="15.75">
      <c r="A74" s="93"/>
      <c r="B74" s="18"/>
      <c r="C74" s="18"/>
      <c r="D74" s="4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42.75" customHeight="1">
      <c r="A75" s="93"/>
      <c r="B75" s="18"/>
      <c r="C75" s="18"/>
      <c r="D75" s="4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5.75">
      <c r="A76" s="93"/>
      <c r="B76" s="18"/>
      <c r="C76" s="18"/>
      <c r="D76" s="4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5.75">
      <c r="A77" s="93"/>
      <c r="B77" s="18"/>
      <c r="C77" s="18"/>
      <c r="D77" s="4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5.75">
      <c r="A78" s="93"/>
      <c r="B78" s="18"/>
      <c r="C78" s="18"/>
      <c r="D78" s="4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1:15" ht="63.75" customHeight="1" hidden="1">
      <c r="A79" s="93"/>
      <c r="B79" s="18"/>
      <c r="C79" s="18"/>
      <c r="D79" s="4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5.75" hidden="1">
      <c r="A80" s="93"/>
      <c r="B80" s="18"/>
      <c r="C80" s="18"/>
      <c r="D80" s="4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15.75" hidden="1">
      <c r="A81" s="93"/>
      <c r="B81" s="18"/>
      <c r="C81" s="18"/>
      <c r="D81" s="4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5.75" hidden="1">
      <c r="A82" s="93"/>
      <c r="B82" s="18"/>
      <c r="C82" s="18"/>
      <c r="D82" s="4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s="10" customFormat="1" ht="33.75" customHeight="1">
      <c r="A83" s="259"/>
      <c r="B83" s="259"/>
      <c r="C83" s="104"/>
      <c r="D83" s="40"/>
      <c r="E83" s="21"/>
      <c r="F83" s="21"/>
      <c r="G83" s="33"/>
      <c r="H83" s="21"/>
      <c r="I83" s="21"/>
      <c r="J83" s="21"/>
      <c r="K83" s="21"/>
      <c r="L83" s="21"/>
      <c r="M83" s="21"/>
      <c r="N83" s="21"/>
      <c r="O83" s="21"/>
    </row>
    <row r="84" spans="1:15" s="97" customFormat="1" ht="15.75">
      <c r="A84" s="95"/>
      <c r="B84" s="86"/>
      <c r="C84" s="86"/>
      <c r="D84" s="96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1:15" s="97" customFormat="1" ht="15.75">
      <c r="A85" s="93"/>
      <c r="B85" s="18"/>
      <c r="C85" s="18"/>
      <c r="D85" s="40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1:15" ht="48.75" customHeight="1">
      <c r="A86" s="94"/>
      <c r="B86" s="31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15.75">
      <c r="A87" s="93"/>
      <c r="B87" s="18"/>
      <c r="C87" s="18"/>
      <c r="D87" s="4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5.75">
      <c r="A88" s="93"/>
      <c r="B88" s="18"/>
      <c r="C88" s="18"/>
      <c r="D88" s="4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15" ht="22.5" customHeight="1">
      <c r="A89" s="93"/>
      <c r="B89" s="18"/>
      <c r="C89" s="18"/>
      <c r="D89" s="4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1:15" ht="23.25" customHeight="1">
      <c r="A90" s="93"/>
      <c r="B90" s="18"/>
      <c r="C90" s="18"/>
      <c r="D90" s="4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ht="24" customHeight="1">
      <c r="A91" s="93"/>
      <c r="B91" s="18"/>
      <c r="C91" s="18"/>
      <c r="D91" s="4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45" customHeight="1">
      <c r="A92" s="93"/>
      <c r="B92" s="18"/>
      <c r="C92" s="18"/>
      <c r="D92" s="4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31.5" customHeight="1">
      <c r="A93" s="94"/>
      <c r="B93" s="31"/>
      <c r="C93" s="31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51.75" customHeight="1">
      <c r="A94" s="93"/>
      <c r="B94" s="18"/>
      <c r="C94" s="18"/>
      <c r="D94" s="4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45.75" customHeight="1">
      <c r="A95" s="93"/>
      <c r="B95" s="18"/>
      <c r="C95" s="18"/>
      <c r="D95" s="4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1:15" ht="60" customHeight="1">
      <c r="A96" s="94"/>
      <c r="B96" s="31"/>
      <c r="C96" s="31"/>
      <c r="D96" s="3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43.5" customHeight="1">
      <c r="A97" s="93"/>
      <c r="B97" s="18"/>
      <c r="C97" s="18"/>
      <c r="D97" s="4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ht="15.75">
      <c r="A98" s="93"/>
      <c r="B98" s="18"/>
      <c r="C98" s="18"/>
      <c r="D98" s="4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57" customHeight="1">
      <c r="A99" s="93"/>
      <c r="B99" s="18"/>
      <c r="C99" s="18"/>
      <c r="D99" s="4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5" ht="65.25" customHeight="1">
      <c r="A100" s="93"/>
      <c r="B100" s="18"/>
      <c r="C100" s="18"/>
      <c r="D100" s="4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41.25" customHeight="1">
      <c r="A101" s="93"/>
      <c r="B101" s="18"/>
      <c r="C101" s="18"/>
      <c r="D101" s="4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1:15" ht="51" customHeight="1">
      <c r="A102" s="93"/>
      <c r="B102" s="18"/>
      <c r="C102" s="18"/>
      <c r="D102" s="4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1:15" s="3" customFormat="1" ht="15.75">
      <c r="A103" s="94"/>
      <c r="B103" s="34"/>
      <c r="C103" s="34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s="3" customFormat="1" ht="15.75">
      <c r="A104" s="92"/>
      <c r="B104" s="13"/>
      <c r="C104" s="13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s="10" customFormat="1" ht="15.75">
      <c r="A105" s="92"/>
      <c r="B105" s="41"/>
      <c r="C105" s="41"/>
      <c r="E105" s="17"/>
      <c r="I105" s="9"/>
      <c r="J105" s="9"/>
      <c r="K105" s="9"/>
      <c r="L105" s="9"/>
      <c r="M105" s="9"/>
      <c r="N105" s="9"/>
      <c r="O105" s="9"/>
    </row>
    <row r="106" spans="1:15" s="16" customFormat="1" ht="15.75">
      <c r="A106" s="92"/>
      <c r="B106" s="13"/>
      <c r="C106" s="13"/>
      <c r="D106" s="19"/>
      <c r="E106" s="14"/>
      <c r="F106" s="14"/>
      <c r="G106" s="14"/>
      <c r="H106" s="14"/>
      <c r="I106" s="264"/>
      <c r="J106" s="264"/>
      <c r="K106" s="15"/>
      <c r="L106" s="15"/>
      <c r="M106" s="15"/>
      <c r="N106" s="15"/>
      <c r="O106" s="15"/>
    </row>
    <row r="107" spans="2:15" s="3" customFormat="1" ht="15.75">
      <c r="B107" s="13"/>
      <c r="C107" s="13"/>
      <c r="D107" s="255">
        <v>10117</v>
      </c>
      <c r="E107" s="102">
        <f>E16+E21+E41+E47+E56+E67+E71+E74+E87+E94+E97</f>
        <v>0</v>
      </c>
      <c r="F107" s="102">
        <f>F16+F21+F41+F47+F56+F67+F71+F74+F87+F94+F97</f>
        <v>0</v>
      </c>
      <c r="G107" s="102">
        <f>G16+G21+G41+G47+G56+G67+G71+G74+G87+G94+G97</f>
        <v>0</v>
      </c>
      <c r="H107" s="102">
        <f>H18+H37+H45+H54+H65+H69+H72+H85+H92+H95+H102</f>
        <v>0</v>
      </c>
      <c r="I107" s="102">
        <f aca="true" t="shared" si="1" ref="I107:N107">I18+I37+I45+I54+I65+I69+I72+I85+I92+I95+I102</f>
        <v>0</v>
      </c>
      <c r="J107" s="102">
        <f t="shared" si="1"/>
        <v>0</v>
      </c>
      <c r="K107" s="102">
        <f t="shared" si="1"/>
        <v>0</v>
      </c>
      <c r="L107" s="102">
        <f t="shared" si="1"/>
        <v>0</v>
      </c>
      <c r="M107" s="102">
        <f t="shared" si="1"/>
        <v>0</v>
      </c>
      <c r="N107" s="102">
        <f t="shared" si="1"/>
        <v>0</v>
      </c>
      <c r="O107" s="102">
        <f>O16+O21+O41+O47+O56+O67+O71+O74+O87+O94+O97+H107</f>
        <v>0</v>
      </c>
    </row>
    <row r="108" spans="4:15" ht="15.75">
      <c r="D108" s="256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10" spans="4:15" ht="15.75">
      <c r="D110" s="89" t="s">
        <v>54</v>
      </c>
      <c r="E110" s="100">
        <v>27331</v>
      </c>
      <c r="F110" s="100">
        <v>18732.3</v>
      </c>
      <c r="G110" s="100">
        <v>789.9</v>
      </c>
      <c r="H110" s="100">
        <v>1200</v>
      </c>
      <c r="I110" s="100">
        <v>1200</v>
      </c>
      <c r="J110" s="100"/>
      <c r="K110" s="100"/>
      <c r="L110" s="100"/>
      <c r="M110" s="100"/>
      <c r="N110" s="100"/>
      <c r="O110" s="100">
        <f>E110+H110</f>
        <v>28531</v>
      </c>
    </row>
    <row r="111" spans="4:15" ht="15.75">
      <c r="D111" s="89" t="s">
        <v>52</v>
      </c>
      <c r="E111" s="101">
        <f>E107-E110</f>
        <v>-27331</v>
      </c>
      <c r="F111" s="101">
        <f aca="true" t="shared" si="2" ref="F111:O111">F107-F110</f>
        <v>-18732.3</v>
      </c>
      <c r="G111" s="101">
        <f t="shared" si="2"/>
        <v>-789.9</v>
      </c>
      <c r="H111" s="101">
        <f t="shared" si="2"/>
        <v>-1200</v>
      </c>
      <c r="I111" s="101">
        <f t="shared" si="2"/>
        <v>-1200</v>
      </c>
      <c r="J111" s="101">
        <f t="shared" si="2"/>
        <v>0</v>
      </c>
      <c r="K111" s="101">
        <f t="shared" si="2"/>
        <v>0</v>
      </c>
      <c r="L111" s="101">
        <f t="shared" si="2"/>
        <v>0</v>
      </c>
      <c r="M111" s="101">
        <f t="shared" si="2"/>
        <v>0</v>
      </c>
      <c r="N111" s="101">
        <f t="shared" si="2"/>
        <v>0</v>
      </c>
      <c r="O111" s="101">
        <f t="shared" si="2"/>
        <v>-28531</v>
      </c>
    </row>
    <row r="112" spans="4:15" ht="15.75">
      <c r="D112" s="89" t="s">
        <v>57</v>
      </c>
      <c r="E112" s="99">
        <v>479385.7</v>
      </c>
      <c r="F112" s="99">
        <v>227382.1</v>
      </c>
      <c r="G112" s="99">
        <v>49466.9</v>
      </c>
      <c r="H112" s="99">
        <v>40032.2</v>
      </c>
      <c r="I112" s="99">
        <v>15318.1</v>
      </c>
      <c r="J112" s="99">
        <v>2856.6</v>
      </c>
      <c r="K112" s="99">
        <v>1404.9</v>
      </c>
      <c r="L112" s="99">
        <v>24714.1</v>
      </c>
      <c r="M112" s="99">
        <v>24655.1</v>
      </c>
      <c r="O112" s="99">
        <v>519417.9</v>
      </c>
    </row>
    <row r="113" spans="4:15" ht="15.75">
      <c r="D113" s="89" t="s">
        <v>52</v>
      </c>
      <c r="E113" s="101">
        <f>E112-E103</f>
        <v>479385.7</v>
      </c>
      <c r="F113" s="101">
        <f aca="true" t="shared" si="3" ref="F113:O113">F112-F103</f>
        <v>227382.1</v>
      </c>
      <c r="G113" s="101">
        <f t="shared" si="3"/>
        <v>49466.9</v>
      </c>
      <c r="H113" s="101">
        <f t="shared" si="3"/>
        <v>40032.2</v>
      </c>
      <c r="I113" s="101">
        <f t="shared" si="3"/>
        <v>15318.1</v>
      </c>
      <c r="J113" s="101">
        <f t="shared" si="3"/>
        <v>2856.6</v>
      </c>
      <c r="K113" s="101">
        <f t="shared" si="3"/>
        <v>1404.9</v>
      </c>
      <c r="L113" s="101">
        <f t="shared" si="3"/>
        <v>24714.1</v>
      </c>
      <c r="M113" s="101">
        <f t="shared" si="3"/>
        <v>24655.1</v>
      </c>
      <c r="N113" s="101">
        <f t="shared" si="3"/>
        <v>0</v>
      </c>
      <c r="O113" s="101">
        <f t="shared" si="3"/>
        <v>519417.9</v>
      </c>
    </row>
  </sheetData>
  <sheetProtection/>
  <mergeCells count="41">
    <mergeCell ref="I106:J106"/>
    <mergeCell ref="G11:G12"/>
    <mergeCell ref="A83:B83"/>
    <mergeCell ref="A50:B50"/>
    <mergeCell ref="A52:B52"/>
    <mergeCell ref="F11:F12"/>
    <mergeCell ref="B7:O7"/>
    <mergeCell ref="M10:N10"/>
    <mergeCell ref="A61:B61"/>
    <mergeCell ref="A9:A12"/>
    <mergeCell ref="D11:D12"/>
    <mergeCell ref="I10:I12"/>
    <mergeCell ref="E10:E12"/>
    <mergeCell ref="B5:O5"/>
    <mergeCell ref="H9:N9"/>
    <mergeCell ref="K11:K12"/>
    <mergeCell ref="C9:C12"/>
    <mergeCell ref="H10:H12"/>
    <mergeCell ref="B9:B12"/>
    <mergeCell ref="O9:O12"/>
    <mergeCell ref="M11:M12"/>
    <mergeCell ref="L10:L12"/>
    <mergeCell ref="J10:K10"/>
    <mergeCell ref="D107:D108"/>
    <mergeCell ref="F10:G10"/>
    <mergeCell ref="J11:J12"/>
    <mergeCell ref="D9:D10"/>
    <mergeCell ref="I2:I3"/>
    <mergeCell ref="B6:O6"/>
    <mergeCell ref="B2:B3"/>
    <mergeCell ref="A38:B38"/>
    <mergeCell ref="E9:G9"/>
    <mergeCell ref="J2:J3"/>
    <mergeCell ref="K1:M1"/>
    <mergeCell ref="K2:O2"/>
    <mergeCell ref="F2:F3"/>
    <mergeCell ref="G2:G3"/>
    <mergeCell ref="D2:D3"/>
    <mergeCell ref="H2:H3"/>
    <mergeCell ref="K3:O3"/>
    <mergeCell ref="E2:E3"/>
  </mergeCells>
  <printOptions/>
  <pageMargins left="0.3937007874015748" right="0.15748031496062992" top="0.5118110236220472" bottom="0.31496062992125984" header="0.5511811023622047" footer="0.31496062992125984"/>
  <pageSetup fitToHeight="9" fitToWidth="1" horizontalDpi="600" verticalDpi="600" orientation="landscape" paperSize="9" scale="75" r:id="rId1"/>
  <headerFooter differentFirst="1" alignWithMargins="0">
    <oddFooter>&amp;R&amp;P</oddFooter>
  </headerFooter>
  <rowBreaks count="5" manualBreakCount="5">
    <brk id="25" max="14" man="1"/>
    <brk id="41" max="14" man="1"/>
    <brk id="58" max="13" man="1"/>
    <brk id="76" max="13" man="1"/>
    <brk id="9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showZeros="0" view="pageBreakPreview" zoomScale="75" zoomScaleSheetLayoutView="75" zoomScalePageLayoutView="0" workbookViewId="0" topLeftCell="A1">
      <selection activeCell="F32" sqref="F32:H32"/>
    </sheetView>
  </sheetViews>
  <sheetFormatPr defaultColWidth="9.00390625" defaultRowHeight="12.75"/>
  <cols>
    <col min="1" max="1" width="19.00390625" style="0" customWidth="1"/>
    <col min="2" max="2" width="16.25390625" style="0" customWidth="1"/>
    <col min="3" max="3" width="12.625" style="0" customWidth="1"/>
    <col min="4" max="4" width="37.875" style="72" customWidth="1"/>
    <col min="5" max="5" width="40.00390625" style="73" customWidth="1"/>
    <col min="6" max="6" width="18.25390625" style="76" customWidth="1"/>
    <col min="7" max="7" width="18.125" style="76" customWidth="1"/>
    <col min="8" max="8" width="48.25390625" style="73" customWidth="1"/>
    <col min="11" max="11" width="11.625" style="0" bestFit="1" customWidth="1"/>
  </cols>
  <sheetData>
    <row r="1" spans="1:8" ht="26.25" customHeight="1">
      <c r="A1" s="6"/>
      <c r="B1" s="6"/>
      <c r="C1" s="6"/>
      <c r="D1" s="47"/>
      <c r="E1" s="48"/>
      <c r="F1" s="48"/>
      <c r="H1" s="160"/>
    </row>
    <row r="2" spans="1:8" ht="30" customHeight="1">
      <c r="A2" s="6"/>
      <c r="B2" s="6"/>
      <c r="C2" s="6"/>
      <c r="D2" s="47"/>
      <c r="E2" s="48"/>
      <c r="F2" s="48"/>
      <c r="H2" s="160"/>
    </row>
    <row r="3" spans="1:8" ht="9.75" customHeight="1" hidden="1">
      <c r="A3" s="6"/>
      <c r="B3" s="6"/>
      <c r="C3" s="6"/>
      <c r="D3" s="47"/>
      <c r="E3" s="48"/>
      <c r="F3" s="48"/>
      <c r="G3" s="48"/>
      <c r="H3" s="48"/>
    </row>
    <row r="4" spans="1:8" ht="18.75" customHeight="1">
      <c r="A4" s="6"/>
      <c r="B4" s="6"/>
      <c r="C4" s="6"/>
      <c r="D4" s="47"/>
      <c r="E4" s="48"/>
      <c r="F4" s="48"/>
      <c r="H4" s="48"/>
    </row>
    <row r="5" spans="1:8" ht="55.5" customHeight="1">
      <c r="A5" s="242"/>
      <c r="B5" s="242"/>
      <c r="C5" s="242"/>
      <c r="D5" s="242"/>
      <c r="E5" s="242"/>
      <c r="F5" s="242"/>
      <c r="G5" s="242"/>
      <c r="H5" s="242"/>
    </row>
    <row r="6" spans="1:8" ht="6" customHeight="1" hidden="1">
      <c r="A6" s="242"/>
      <c r="B6" s="242"/>
      <c r="C6" s="242"/>
      <c r="D6" s="242"/>
      <c r="E6" s="242"/>
      <c r="F6" s="242"/>
      <c r="G6" s="242"/>
      <c r="H6" s="242"/>
    </row>
    <row r="7" spans="1:8" ht="0.75" customHeight="1">
      <c r="A7" s="121"/>
      <c r="B7" s="121"/>
      <c r="C7" s="121"/>
      <c r="D7" s="121"/>
      <c r="E7" s="121"/>
      <c r="F7" s="121"/>
      <c r="G7" s="121"/>
      <c r="H7" s="121"/>
    </row>
    <row r="8" spans="1:8" ht="29.25" customHeight="1" thickBot="1">
      <c r="A8" s="130"/>
      <c r="B8" s="130"/>
      <c r="C8" s="130"/>
      <c r="D8" s="130"/>
      <c r="E8" s="130"/>
      <c r="F8" s="130"/>
      <c r="G8" s="130"/>
      <c r="H8" s="131"/>
    </row>
    <row r="9" spans="1:8" ht="12.75" customHeight="1">
      <c r="A9" s="237"/>
      <c r="B9" s="237"/>
      <c r="C9" s="237"/>
      <c r="D9" s="265"/>
      <c r="E9" s="237"/>
      <c r="F9" s="239"/>
      <c r="G9" s="239"/>
      <c r="H9" s="267"/>
    </row>
    <row r="10" spans="1:8" ht="18.75" customHeight="1">
      <c r="A10" s="244"/>
      <c r="B10" s="244"/>
      <c r="C10" s="244"/>
      <c r="D10" s="238"/>
      <c r="E10" s="244"/>
      <c r="F10" s="240"/>
      <c r="G10" s="240"/>
      <c r="H10" s="267"/>
    </row>
    <row r="11" spans="1:8" ht="12.75" customHeight="1">
      <c r="A11" s="244"/>
      <c r="B11" s="244"/>
      <c r="C11" s="244"/>
      <c r="D11" s="237"/>
      <c r="E11" s="244"/>
      <c r="F11" s="240"/>
      <c r="G11" s="240"/>
      <c r="H11" s="267"/>
    </row>
    <row r="12" spans="1:8" ht="41.25" customHeight="1">
      <c r="A12" s="238"/>
      <c r="B12" s="238"/>
      <c r="C12" s="238"/>
      <c r="D12" s="238"/>
      <c r="E12" s="238"/>
      <c r="F12" s="241"/>
      <c r="G12" s="241"/>
      <c r="H12" s="267"/>
    </row>
    <row r="13" spans="1:8" s="49" customFormat="1" ht="15" customHeight="1">
      <c r="A13" s="132"/>
      <c r="B13" s="133"/>
      <c r="C13" s="133"/>
      <c r="D13" s="134"/>
      <c r="E13" s="134"/>
      <c r="F13" s="134"/>
      <c r="G13" s="134"/>
      <c r="H13" s="135"/>
    </row>
    <row r="14" spans="1:8" s="79" customFormat="1" ht="15.75" hidden="1">
      <c r="A14" s="58"/>
      <c r="B14" s="127"/>
      <c r="C14" s="127"/>
      <c r="D14" s="55"/>
      <c r="E14" s="51"/>
      <c r="F14" s="56"/>
      <c r="G14" s="52"/>
      <c r="H14" s="57"/>
    </row>
    <row r="15" spans="1:8" s="79" customFormat="1" ht="15.75" hidden="1">
      <c r="A15" s="59"/>
      <c r="B15" s="128"/>
      <c r="C15" s="128"/>
      <c r="D15" s="50"/>
      <c r="E15" s="51"/>
      <c r="F15" s="52"/>
      <c r="G15" s="52"/>
      <c r="H15" s="53"/>
    </row>
    <row r="16" spans="1:8" s="79" customFormat="1" ht="75" customHeight="1">
      <c r="A16" s="139"/>
      <c r="B16" s="129"/>
      <c r="C16" s="129"/>
      <c r="D16" s="158"/>
      <c r="E16" s="157"/>
      <c r="F16" s="56"/>
      <c r="G16" s="185"/>
      <c r="H16" s="185"/>
    </row>
    <row r="17" spans="1:8" s="79" customFormat="1" ht="57.75" customHeight="1" hidden="1">
      <c r="A17" s="139"/>
      <c r="B17" s="139"/>
      <c r="C17" s="139"/>
      <c r="D17" s="156"/>
      <c r="E17" s="51"/>
      <c r="F17" s="56"/>
      <c r="G17" s="184"/>
      <c r="H17" s="184"/>
    </row>
    <row r="18" spans="1:8" s="79" customFormat="1" ht="120.75" customHeight="1">
      <c r="A18" s="189"/>
      <c r="B18" s="189"/>
      <c r="C18" s="189"/>
      <c r="D18" s="190"/>
      <c r="E18" s="157"/>
      <c r="F18" s="52"/>
      <c r="G18" s="184"/>
      <c r="H18" s="184"/>
    </row>
    <row r="19" spans="1:8" s="60" customFormat="1" ht="1.5" customHeight="1" hidden="1" thickBot="1">
      <c r="A19" s="176"/>
      <c r="B19" s="176"/>
      <c r="C19" s="176"/>
      <c r="D19" s="142"/>
      <c r="E19" s="177"/>
      <c r="F19" s="178"/>
      <c r="G19" s="179"/>
      <c r="H19" s="180"/>
    </row>
    <row r="20" spans="1:8" s="65" customFormat="1" ht="63.75" customHeight="1">
      <c r="A20" s="62"/>
      <c r="B20" s="266"/>
      <c r="C20" s="266"/>
      <c r="D20" s="266"/>
      <c r="E20" s="182"/>
      <c r="F20" s="181"/>
      <c r="G20" s="183"/>
      <c r="H20" s="64"/>
    </row>
    <row r="21" spans="1:8" s="60" customFormat="1" ht="15.75" hidden="1">
      <c r="A21" s="66"/>
      <c r="B21" s="66"/>
      <c r="C21" s="66"/>
      <c r="D21" s="63" t="s">
        <v>116</v>
      </c>
      <c r="E21" s="68"/>
      <c r="F21" s="61"/>
      <c r="G21" s="61"/>
      <c r="H21" s="61"/>
    </row>
    <row r="22" spans="1:8" s="60" customFormat="1" ht="12.75">
      <c r="A22" s="66"/>
      <c r="B22" s="66"/>
      <c r="C22" s="66"/>
      <c r="D22" s="67"/>
      <c r="E22" s="68"/>
      <c r="F22" s="61"/>
      <c r="G22" s="61"/>
      <c r="H22" s="61"/>
    </row>
    <row r="23" spans="4:8" s="54" customFormat="1" ht="0.75" customHeight="1">
      <c r="D23" s="67"/>
      <c r="E23" s="70"/>
      <c r="F23" s="71">
        <v>311522.1</v>
      </c>
      <c r="G23" s="71">
        <v>14828.8</v>
      </c>
      <c r="H23" s="70"/>
    </row>
    <row r="24" spans="4:8" ht="12.75" hidden="1">
      <c r="D24" s="69" t="s">
        <v>51</v>
      </c>
      <c r="F24" s="74" t="e">
        <f>F23-#REF!</f>
        <v>#REF!</v>
      </c>
      <c r="G24" s="74" t="e">
        <f>G23-#REF!</f>
        <v>#REF!</v>
      </c>
      <c r="H24" s="75"/>
    </row>
    <row r="25" spans="4:8" ht="12.75" hidden="1">
      <c r="D25" s="72" t="s">
        <v>52</v>
      </c>
      <c r="F25" s="74" t="e">
        <f>#REF!+#REF!+#REF!+#REF!+#REF!+#REF!+#REF!+#REF!+#REF!+#REF!+#REF!+#REF!+#REF!+#REF!+#REF!+#REF!+#REF!+#REF!+#REF!+#REF!+#REF!</f>
        <v>#REF!</v>
      </c>
      <c r="G25" s="74" t="e">
        <f>#REF!+#REF!+#REF!+#REF!+#REF!+#REF!+#REF!+#REF!+#REF!+#REF!+#REF!+#REF!+#REF!+#REF!+#REF!+#REF!+#REF!+#REF!+#REF!+#REF!+#REF!</f>
        <v>#REF!</v>
      </c>
      <c r="H25" s="75"/>
    </row>
    <row r="26" spans="4:8" ht="12.75" hidden="1">
      <c r="D26" s="72" t="s">
        <v>53</v>
      </c>
      <c r="F26" s="74">
        <v>21924</v>
      </c>
      <c r="G26" s="74">
        <v>2544</v>
      </c>
      <c r="H26" s="75"/>
    </row>
    <row r="27" spans="4:8" ht="12.75" hidden="1">
      <c r="D27" s="72" t="s">
        <v>54</v>
      </c>
      <c r="F27" s="74" t="e">
        <f>F26-F25</f>
        <v>#REF!</v>
      </c>
      <c r="G27" s="74" t="e">
        <f>G26-G25</f>
        <v>#REF!</v>
      </c>
      <c r="H27" s="75"/>
    </row>
    <row r="28" spans="4:8" ht="12.75">
      <c r="D28" s="72" t="s">
        <v>52</v>
      </c>
      <c r="H28" s="77"/>
    </row>
    <row r="30" spans="6:8" ht="12.75">
      <c r="F30" s="78"/>
      <c r="G30" s="78"/>
      <c r="H30" s="77"/>
    </row>
    <row r="32" spans="6:8" ht="12.75">
      <c r="F32" s="78"/>
      <c r="G32" s="78"/>
      <c r="H32" s="78"/>
    </row>
    <row r="37" ht="12.75">
      <c r="H37" s="76"/>
    </row>
    <row r="38" spans="6:8" ht="12.75">
      <c r="F38" s="78"/>
      <c r="G38" s="78"/>
      <c r="H38" s="78"/>
    </row>
  </sheetData>
  <sheetProtection/>
  <mergeCells count="12">
    <mergeCell ref="A5:H5"/>
    <mergeCell ref="E9:E12"/>
    <mergeCell ref="F9:F12"/>
    <mergeCell ref="G9:G12"/>
    <mergeCell ref="B9:B12"/>
    <mergeCell ref="C9:C12"/>
    <mergeCell ref="D9:D10"/>
    <mergeCell ref="B20:D20"/>
    <mergeCell ref="A6:H6"/>
    <mergeCell ref="A9:A12"/>
    <mergeCell ref="H9:H12"/>
    <mergeCell ref="D11:D12"/>
  </mergeCells>
  <printOptions/>
  <pageMargins left="0.7480314960629921" right="0.2755905511811024" top="0.3937007874015748" bottom="0.6299212598425197" header="0.15748031496062992" footer="0.5118110236220472"/>
  <pageSetup fitToHeight="4" horizontalDpi="600" verticalDpi="600" orientation="landscape" paperSize="9" scale="65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Доходи</dc:creator>
  <cp:keywords/>
  <dc:description/>
  <cp:lastModifiedBy>FinUpr</cp:lastModifiedBy>
  <cp:lastPrinted>2021-02-04T07:49:49Z</cp:lastPrinted>
  <dcterms:created xsi:type="dcterms:W3CDTF">2011-02-03T13:32:03Z</dcterms:created>
  <dcterms:modified xsi:type="dcterms:W3CDTF">2021-02-10T06:52:34Z</dcterms:modified>
  <cp:category/>
  <cp:version/>
  <cp:contentType/>
  <cp:contentStatus/>
</cp:coreProperties>
</file>